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520" activeTab="0"/>
  </bookViews>
  <sheets>
    <sheet name="BK5_1_05-06" sheetId="1" r:id="rId1"/>
    <sheet name="BK5_2_05-06" sheetId="2" r:id="rId2"/>
    <sheet name="BK5_3_05-06" sheetId="3" r:id="rId3"/>
    <sheet name="BK5_4_05-06" sheetId="4" r:id="rId4"/>
    <sheet name="BK5_5_05-06" sheetId="5" r:id="rId5"/>
    <sheet name="BK5_6_05-06" sheetId="6" r:id="rId6"/>
    <sheet name="BK5_7_05-06" sheetId="7" r:id="rId7"/>
    <sheet name="BK5_8_05-06" sheetId="8" r:id="rId8"/>
    <sheet name="BK5_9_05-06" sheetId="9" r:id="rId9"/>
    <sheet name="BK5_10_05-06" sheetId="10" r:id="rId10"/>
    <sheet name="BK5_11_05-06" sheetId="11" r:id="rId11"/>
    <sheet name="BK5_12_05-06" sheetId="12" r:id="rId12"/>
    <sheet name="BK5_13_05-06" sheetId="13" r:id="rId13"/>
    <sheet name="BK5_14_05-06" sheetId="14" r:id="rId14"/>
    <sheet name="Tabelle_BK5" sheetId="15" r:id="rId15"/>
    <sheet name="Punkte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<sst xmlns="http://schemas.openxmlformats.org/spreadsheetml/2006/main" count="924" uniqueCount="231">
  <si>
    <t>Westdeutscher Kegel-</t>
  </si>
  <si>
    <t>und Bowlingverband e.V.</t>
  </si>
  <si>
    <t>SPIELBERICHT</t>
  </si>
  <si>
    <t>Gau        Niederrhein</t>
  </si>
  <si>
    <t>Spiel-Nr.</t>
  </si>
  <si>
    <t xml:space="preserve"> .Spieltag</t>
  </si>
  <si>
    <t>Austragungsort:</t>
  </si>
  <si>
    <t>AWO,  42489 Wülfrath,  Schulstr. 13,  02058-3680</t>
  </si>
  <si>
    <t>Datum:</t>
  </si>
  <si>
    <t>4,09,05</t>
  </si>
  <si>
    <t>Gastgeber:</t>
  </si>
  <si>
    <t>SK Ford Wülfrath 2</t>
  </si>
  <si>
    <t>Gast:</t>
  </si>
  <si>
    <t>BW Haan</t>
  </si>
  <si>
    <t>Anschrift</t>
  </si>
  <si>
    <t>Christoph Kahl, Schopstreck 8</t>
  </si>
  <si>
    <t>Anschrift:</t>
  </si>
  <si>
    <t>Heinrich Reuther, Sonnenschein 2</t>
  </si>
  <si>
    <t>42327 Wuppertal</t>
  </si>
  <si>
    <t>Tel.</t>
  </si>
  <si>
    <t>02058 - 87759</t>
  </si>
  <si>
    <t>42719 Solingen</t>
  </si>
  <si>
    <t>0212-314802</t>
  </si>
  <si>
    <t>Sp.-Nr</t>
  </si>
  <si>
    <t xml:space="preserve">   Name</t>
  </si>
  <si>
    <t>PL</t>
  </si>
  <si>
    <t>LP</t>
  </si>
  <si>
    <t xml:space="preserve">        Name</t>
  </si>
  <si>
    <t>Sp.-Nr.</t>
  </si>
  <si>
    <t xml:space="preserve"> Jan Henrik Duthe</t>
  </si>
  <si>
    <t xml:space="preserve"> Peter Schauf</t>
  </si>
  <si>
    <t xml:space="preserve"> Helmut Borkowitz</t>
  </si>
  <si>
    <t xml:space="preserve"> Dieter Babrikowski</t>
  </si>
  <si>
    <t xml:space="preserve"> Manfred Bugs</t>
  </si>
  <si>
    <t xml:space="preserve"> Hans-Werner Hogefeld</t>
  </si>
  <si>
    <t xml:space="preserve"> Michael May</t>
  </si>
  <si>
    <t xml:space="preserve"> Tomislav Sulentic</t>
  </si>
  <si>
    <t xml:space="preserve"> Paul-G. Kahl</t>
  </si>
  <si>
    <t xml:space="preserve"> Kerstin Reuther</t>
  </si>
  <si>
    <t xml:space="preserve"> Werner Springer</t>
  </si>
  <si>
    <t xml:space="preserve"> Joso Sulentic</t>
  </si>
  <si>
    <t xml:space="preserve">Gesamt   </t>
  </si>
  <si>
    <t xml:space="preserve">   Gesamt</t>
  </si>
  <si>
    <t xml:space="preserve">Zusatzwertung   </t>
  </si>
  <si>
    <t xml:space="preserve">   Zusatzwertung</t>
  </si>
  <si>
    <t>Differenz</t>
  </si>
  <si>
    <t>Durchschnitt</t>
  </si>
  <si>
    <t xml:space="preserve">Punkte   </t>
  </si>
  <si>
    <t xml:space="preserve">   Punkte</t>
  </si>
  <si>
    <t xml:space="preserve">  Bemerkungen</t>
  </si>
  <si>
    <t xml:space="preserve">  Mannschaftsführer</t>
  </si>
  <si>
    <t>Duthe</t>
  </si>
  <si>
    <r>
      <t xml:space="preserve">Liga/Gruppe:BU ___ NRL ___ GL ___ BL ___  BK   </t>
    </r>
    <r>
      <rPr>
        <sz val="12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  KL ___  KK ___</t>
    </r>
  </si>
  <si>
    <t>Schauf</t>
  </si>
  <si>
    <t xml:space="preserve"> Kegelsportzentrum, Graf-Recke-Str. 162, 40237 Düsseldorf</t>
  </si>
  <si>
    <t>18,09,05</t>
  </si>
  <si>
    <t>SK Düsseldorf 4</t>
  </si>
  <si>
    <t>Thomas Kamprad, Kölner Str. 294</t>
  </si>
  <si>
    <t>40227  Düsseldorf</t>
  </si>
  <si>
    <t>0173-8738293</t>
  </si>
  <si>
    <t xml:space="preserve"> Siegfried Patten</t>
  </si>
  <si>
    <t xml:space="preserve"> Jörg Depmeier</t>
  </si>
  <si>
    <t xml:space="preserve"> Manfred Kamps</t>
  </si>
  <si>
    <t xml:space="preserve"> Fredi Maczuga</t>
  </si>
  <si>
    <t xml:space="preserve"> Heinz-Werner Reichard</t>
  </si>
  <si>
    <t xml:space="preserve"> Wolfgang Reichard</t>
  </si>
  <si>
    <t xml:space="preserve"> Thomas Neumann</t>
  </si>
  <si>
    <t xml:space="preserve"> Michael Durke</t>
  </si>
  <si>
    <t>Liga/Gruppe:BU ___ NRL ___ GL ___ BL ___  BK   5   KL ___  KK ___</t>
  </si>
  <si>
    <t>2,10,05</t>
  </si>
  <si>
    <t>KSC 99 Solingen 2</t>
  </si>
  <si>
    <t>Fredi Haber,  Schorbergerstr.  31</t>
  </si>
  <si>
    <t>42699  Solingen</t>
  </si>
  <si>
    <t>0212-61515</t>
  </si>
  <si>
    <t xml:space="preserve"> Manfred Kusiek</t>
  </si>
  <si>
    <t xml:space="preserve"> Frederik Maczuga</t>
  </si>
  <si>
    <t xml:space="preserve"> Jörg Krämer</t>
  </si>
  <si>
    <t xml:space="preserve"> Lothar Leibeling</t>
  </si>
  <si>
    <t xml:space="preserve"> Torsten Titze</t>
  </si>
  <si>
    <t xml:space="preserve"> Bernhard Schlüter</t>
  </si>
  <si>
    <t xml:space="preserve"> Horst Tillmanns</t>
  </si>
  <si>
    <t xml:space="preserve"> Bernd Eich</t>
  </si>
  <si>
    <t>Eich</t>
  </si>
  <si>
    <t>16,10,05</t>
  </si>
  <si>
    <t>ESV BW Rh Düsseldorf 2</t>
  </si>
  <si>
    <t>Hermann Notthof, Gartenstr. 30</t>
  </si>
  <si>
    <t>45219 Kettwig</t>
  </si>
  <si>
    <t>02054-18659</t>
  </si>
  <si>
    <t xml:space="preserve"> Hartmut Westphal</t>
  </si>
  <si>
    <t xml:space="preserve"> Herbert Schemeit</t>
  </si>
  <si>
    <t xml:space="preserve"> Rainer Keuenhof</t>
  </si>
  <si>
    <t xml:space="preserve"> Uwe Paas</t>
  </si>
  <si>
    <t xml:space="preserve"> Gerhard Schulz</t>
  </si>
  <si>
    <t xml:space="preserve"> Detlev Spelter</t>
  </si>
  <si>
    <t>Westphal</t>
  </si>
  <si>
    <r>
      <t xml:space="preserve">Liga/Gruppe:BU ___ NRL ___ GL ___ BL ___  BK   </t>
    </r>
    <r>
      <rPr>
        <i/>
        <sz val="12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  KL ___  KK ___</t>
    </r>
  </si>
  <si>
    <t>Jahnhalle, Volksgartenstr.165, 41065 Mönchengladbach, 02161-407895</t>
  </si>
  <si>
    <t>30,10,05</t>
  </si>
  <si>
    <t>KSK 50 Rheydt</t>
  </si>
  <si>
    <t>Udo Spielmans,  41334  Nettetal</t>
  </si>
  <si>
    <t>Bischof-Peters-Str. 33</t>
  </si>
  <si>
    <t>02157-130491</t>
  </si>
  <si>
    <t>02058-87759</t>
  </si>
  <si>
    <t xml:space="preserve"> Udo Spielmanns</t>
  </si>
  <si>
    <t xml:space="preserve"> Nicola Vrbenski</t>
  </si>
  <si>
    <t xml:space="preserve"> Werner Gorißen</t>
  </si>
  <si>
    <t xml:space="preserve"> Bert Ringswandl</t>
  </si>
  <si>
    <t xml:space="preserve"> Wolf-Roland Meurer</t>
  </si>
  <si>
    <t xml:space="preserve"> Theo Boßmann</t>
  </si>
  <si>
    <t xml:space="preserve"> auf Wunsch von Rheydt:  1 BlockVorstart am Mi. 26.10.05</t>
  </si>
  <si>
    <t>Spielmanns</t>
  </si>
  <si>
    <t>13,11,05</t>
  </si>
  <si>
    <t>SK Meide 63 Hilden 3</t>
  </si>
  <si>
    <t>Thomas Krey,  Am Stadtwald 6</t>
  </si>
  <si>
    <t>40724 Hilden</t>
  </si>
  <si>
    <t>02103-45317</t>
  </si>
  <si>
    <t xml:space="preserve"> Johann de Buhr</t>
  </si>
  <si>
    <t xml:space="preserve"> Thomas Krey</t>
  </si>
  <si>
    <t xml:space="preserve"> Reinhold Degen</t>
  </si>
  <si>
    <t xml:space="preserve"> Friedrich Krahwinkel</t>
  </si>
  <si>
    <t xml:space="preserve"> Josef Keulertz</t>
  </si>
  <si>
    <t xml:space="preserve"> Reiner Schaaf</t>
  </si>
  <si>
    <t>de Buhr</t>
  </si>
  <si>
    <t>27,11,05</t>
  </si>
  <si>
    <t>SG. Mö-Gl. Korschenbr. 4</t>
  </si>
  <si>
    <t>H.-G. Tillmann, 41352 Korchenbroich</t>
  </si>
  <si>
    <t>Kleinenbroicher str. 138b</t>
  </si>
  <si>
    <t>02161-997133</t>
  </si>
  <si>
    <t xml:space="preserve"> Winfried Frenken</t>
  </si>
  <si>
    <t xml:space="preserve"> Josef Walther</t>
  </si>
  <si>
    <t xml:space="preserve"> Dorothee Wefers</t>
  </si>
  <si>
    <t xml:space="preserve"> Hermann Kruppe</t>
  </si>
  <si>
    <t xml:space="preserve"> Norbert Dappen</t>
  </si>
  <si>
    <t xml:space="preserve"> Hans Rischewski</t>
  </si>
  <si>
    <t xml:space="preserve"> Thomas Wefers</t>
  </si>
  <si>
    <t>Witterungsbedingt wurde das Spiel erst am 4.12.05 durchgeführt</t>
  </si>
  <si>
    <t>Wefers</t>
  </si>
  <si>
    <t>Bugs</t>
  </si>
  <si>
    <t>Kegelhalle, Schmalzgraben 7b, 42655 Solingen, 0212-5996029</t>
  </si>
  <si>
    <t>11,12,05</t>
  </si>
  <si>
    <t>Blau Weiß Haan</t>
  </si>
  <si>
    <t>42719  Solingen</t>
  </si>
  <si>
    <t xml:space="preserve"> Josip Racic</t>
  </si>
  <si>
    <t xml:space="preserve"> auf Wunsch von Haan:  Vorstart am Di. 29.11.05</t>
  </si>
  <si>
    <t>AWO, Wülfrath, Schulstr. 13, 42489 Wülfrath, Tel: 02058-3680</t>
  </si>
  <si>
    <t>05,02,06</t>
  </si>
  <si>
    <t xml:space="preserve"> Christian Grote</t>
  </si>
  <si>
    <t xml:space="preserve"> Heinz Anders</t>
  </si>
  <si>
    <t>Jan Henrik Duthe</t>
  </si>
  <si>
    <t>Grote</t>
  </si>
  <si>
    <t>Klingenhalle, Kotterstr. Solingen</t>
  </si>
  <si>
    <t>19,02,06</t>
  </si>
  <si>
    <t xml:space="preserve"> Edgar Warbruch</t>
  </si>
  <si>
    <t>Kraemer</t>
  </si>
  <si>
    <t>Kegelsporthalle Graf-Recke-Str, Düsseldorf, (Bahn 5-8)</t>
  </si>
  <si>
    <t xml:space="preserve"> Jörg Spelter</t>
  </si>
  <si>
    <t xml:space="preserve"> Eckehard Peschel</t>
  </si>
  <si>
    <t xml:space="preserve"> Jochen Scholze</t>
  </si>
  <si>
    <t>Vorstart des 1. Blocks am Do., 16.02.2006</t>
  </si>
  <si>
    <t>Schulz</t>
  </si>
  <si>
    <t>19,03,06</t>
  </si>
  <si>
    <t xml:space="preserve"> Paul Kahl</t>
  </si>
  <si>
    <t xml:space="preserve"> Willi Dunker</t>
  </si>
  <si>
    <t xml:space="preserve"> Karl-Heinz Schmitz</t>
  </si>
  <si>
    <t>U. Spielmanns</t>
  </si>
  <si>
    <t>Kegelcenter Wüsthoff, Gerresheimer Str. 190, 40721 Hilden</t>
  </si>
  <si>
    <t>20,03,06</t>
  </si>
  <si>
    <t xml:space="preserve"> Friedel Kartenberg</t>
  </si>
  <si>
    <t xml:space="preserve"> Friedhelm Krahwinkel</t>
  </si>
  <si>
    <t xml:space="preserve"> Horst Willi Doege</t>
  </si>
  <si>
    <t>02,04,06</t>
  </si>
  <si>
    <t>Kleinenbroicher Str. 138b</t>
  </si>
  <si>
    <t xml:space="preserve"> Jan-Henrik Duthe</t>
  </si>
  <si>
    <t xml:space="preserve"> Udo Marquardt</t>
  </si>
  <si>
    <t xml:space="preserve"> Patrik Wefers</t>
  </si>
  <si>
    <t>Saison 2005/2006 / Herren / Bezirksklasse 5 / Abschlußtabelle</t>
  </si>
  <si>
    <t>Nr</t>
  </si>
  <si>
    <t>Name</t>
  </si>
  <si>
    <t>Sp</t>
  </si>
  <si>
    <t>S</t>
  </si>
  <si>
    <t>N</t>
  </si>
  <si>
    <t>+ \ -</t>
  </si>
  <si>
    <t>Pkte</t>
  </si>
  <si>
    <t>EWP</t>
  </si>
  <si>
    <t>Holz</t>
  </si>
  <si>
    <t>1</t>
  </si>
  <si>
    <t>KSK 50 Rheydt 1</t>
  </si>
  <si>
    <t>14</t>
  </si>
  <si>
    <t>11</t>
  </si>
  <si>
    <t>3</t>
  </si>
  <si>
    <t>+13</t>
  </si>
  <si>
    <t>34</t>
  </si>
  <si>
    <t>670</t>
  </si>
  <si>
    <t>61684</t>
  </si>
  <si>
    <t>2</t>
  </si>
  <si>
    <t>ESV BW Rhg. Düsseldorf 2</t>
  </si>
  <si>
    <t>+11</t>
  </si>
  <si>
    <t>32</t>
  </si>
  <si>
    <t>625</t>
  </si>
  <si>
    <t>61958</t>
  </si>
  <si>
    <t>8</t>
  </si>
  <si>
    <t>6</t>
  </si>
  <si>
    <t>+6</t>
  </si>
  <si>
    <t>27</t>
  </si>
  <si>
    <t>599</t>
  </si>
  <si>
    <t>63239</t>
  </si>
  <si>
    <t>4</t>
  </si>
  <si>
    <t>Blau-Weiß Haan 1</t>
  </si>
  <si>
    <t>9</t>
  </si>
  <si>
    <t>5</t>
  </si>
  <si>
    <t>589</t>
  </si>
  <si>
    <t>61625</t>
  </si>
  <si>
    <t>7</t>
  </si>
  <si>
    <t>-2</t>
  </si>
  <si>
    <t>19</t>
  </si>
  <si>
    <t>545</t>
  </si>
  <si>
    <t>60648</t>
  </si>
  <si>
    <t>-5</t>
  </si>
  <si>
    <t>16</t>
  </si>
  <si>
    <t>497</t>
  </si>
  <si>
    <t>58914</t>
  </si>
  <si>
    <t>10</t>
  </si>
  <si>
    <t>-9</t>
  </si>
  <si>
    <t>12</t>
  </si>
  <si>
    <t>482</t>
  </si>
  <si>
    <t>59323</t>
  </si>
  <si>
    <t>SG M-Gladbach KB 4</t>
  </si>
  <si>
    <t>0</t>
  </si>
  <si>
    <t>-20</t>
  </si>
  <si>
    <t>360</t>
  </si>
  <si>
    <t>53752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</si>
</sst>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3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i/>
      <sz val="12"/>
      <color indexed="8"/>
      <name val="Arial MT Black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0"/>
    </font>
    <font>
      <i/>
      <sz val="13"/>
      <color indexed="8"/>
      <name val="Times New Roman"/>
      <family val="1"/>
    </font>
    <font>
      <sz val="13"/>
      <color indexed="8"/>
      <name val="Arial"/>
      <family val="0"/>
    </font>
    <font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3"/>
      <color indexed="8"/>
      <name val="Arial"/>
      <family val="0"/>
    </font>
    <font>
      <i/>
      <sz val="10"/>
      <color indexed="8"/>
      <name val="Tahoma"/>
      <family val="2"/>
    </font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b/>
      <sz val="22"/>
      <name val="Arial"/>
      <family val="0"/>
    </font>
    <font>
      <b/>
      <sz val="22"/>
      <name val="Times New Roman"/>
      <family val="1"/>
    </font>
    <font>
      <b/>
      <sz val="2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>
      <alignment/>
      <protection/>
    </xf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2" xfId="0" applyFont="1" applyBorder="1" applyAlignment="1">
      <alignment/>
    </xf>
    <xf numFmtId="0" fontId="14" fillId="0" borderId="1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9" fillId="0" borderId="1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1" fontId="13" fillId="0" borderId="1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9" fillId="0" borderId="1" xfId="0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1" fontId="13" fillId="0" borderId="4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righ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1" fillId="0" borderId="1" xfId="0" applyFont="1" applyBorder="1" applyAlignment="1" applyProtection="1">
      <alignment horizontal="center"/>
      <protection locked="0"/>
    </xf>
    <xf numFmtId="1" fontId="14" fillId="0" borderId="9" xfId="0" applyNumberFormat="1" applyFont="1" applyBorder="1" applyAlignment="1" applyProtection="1">
      <alignment horizontal="center"/>
      <protection locked="0"/>
    </xf>
    <xf numFmtId="1" fontId="14" fillId="0" borderId="3" xfId="0" applyNumberFormat="1" applyFont="1" applyBorder="1" applyAlignment="1" applyProtection="1">
      <alignment horizontal="center"/>
      <protection locked="0"/>
    </xf>
    <xf numFmtId="1" fontId="14" fillId="0" borderId="5" xfId="0" applyNumberFormat="1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1" fontId="22" fillId="0" borderId="9" xfId="0" applyNumberFormat="1" applyFont="1" applyBorder="1" applyAlignment="1" applyProtection="1">
      <alignment horizontal="center"/>
      <protection locked="0"/>
    </xf>
    <xf numFmtId="1" fontId="22" fillId="0" borderId="10" xfId="0" applyNumberFormat="1" applyFont="1" applyBorder="1" applyAlignment="1" applyProtection="1">
      <alignment horizontal="center"/>
      <protection locked="0"/>
    </xf>
    <xf numFmtId="1" fontId="14" fillId="0" borderId="2" xfId="0" applyNumberFormat="1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0" fontId="19" fillId="0" borderId="1" xfId="0" applyFont="1" applyBorder="1" applyAlignment="1" applyProtection="1">
      <alignment horizontal="right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0" fontId="23" fillId="0" borderId="1" xfId="0" applyFont="1" applyBorder="1" applyAlignment="1">
      <alignment horizontal="right"/>
    </xf>
    <xf numFmtId="0" fontId="26" fillId="0" borderId="0" xfId="18" applyFont="1" applyAlignment="1">
      <alignment horizontal="left" wrapText="1"/>
      <protection/>
    </xf>
    <xf numFmtId="0" fontId="27" fillId="0" borderId="0" xfId="18" applyFont="1">
      <alignment/>
      <protection/>
    </xf>
    <xf numFmtId="0" fontId="28" fillId="0" borderId="0" xfId="18" applyFont="1" applyAlignment="1">
      <alignment horizontal="center"/>
      <protection/>
    </xf>
    <xf numFmtId="0" fontId="27" fillId="0" borderId="0" xfId="18" applyFont="1" applyAlignment="1">
      <alignment horizontal="center"/>
      <protection/>
    </xf>
    <xf numFmtId="0" fontId="28" fillId="2" borderId="1" xfId="18" applyFont="1" applyFill="1" applyBorder="1" applyAlignment="1">
      <alignment horizontal="center" wrapText="1"/>
      <protection/>
    </xf>
    <xf numFmtId="0" fontId="28" fillId="2" borderId="1" xfId="18" applyFont="1" applyFill="1" applyBorder="1" applyAlignment="1">
      <alignment wrapText="1"/>
      <protection/>
    </xf>
    <xf numFmtId="0" fontId="28" fillId="2" borderId="1" xfId="18" applyFont="1" applyFill="1" applyBorder="1" applyAlignment="1">
      <alignment horizontal="center"/>
      <protection/>
    </xf>
    <xf numFmtId="0" fontId="28" fillId="3" borderId="0" xfId="18" applyFont="1" applyFill="1" applyAlignment="1">
      <alignment horizontal="center" vertical="center" wrapText="1"/>
      <protection/>
    </xf>
    <xf numFmtId="0" fontId="29" fillId="3" borderId="0" xfId="18" applyFont="1" applyFill="1" applyAlignment="1">
      <alignment vertical="center" wrapText="1"/>
      <protection/>
    </xf>
    <xf numFmtId="0" fontId="28" fillId="3" borderId="0" xfId="18" applyFont="1" applyFill="1" applyAlignment="1">
      <alignment horizontal="center" vertical="center"/>
      <protection/>
    </xf>
    <xf numFmtId="0" fontId="27" fillId="0" borderId="0" xfId="18" applyFont="1" applyAlignment="1">
      <alignment vertical="center"/>
      <protection/>
    </xf>
    <xf numFmtId="0" fontId="27" fillId="0" borderId="0" xfId="18" applyFont="1" applyFill="1" applyAlignment="1">
      <alignment vertical="center"/>
      <protection/>
    </xf>
    <xf numFmtId="0" fontId="28" fillId="4" borderId="0" xfId="18" applyFont="1" applyFill="1" applyAlignment="1">
      <alignment horizontal="center" vertical="center" wrapText="1"/>
      <protection/>
    </xf>
    <xf numFmtId="0" fontId="29" fillId="4" borderId="0" xfId="18" applyFont="1" applyFill="1" applyAlignment="1">
      <alignment vertical="center" wrapText="1"/>
      <protection/>
    </xf>
    <xf numFmtId="0" fontId="28" fillId="4" borderId="0" xfId="18" applyFont="1" applyFill="1" applyAlignment="1">
      <alignment horizontal="center" vertical="center"/>
      <protection/>
    </xf>
    <xf numFmtId="0" fontId="27" fillId="0" borderId="0" xfId="18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Percent" xfId="17"/>
    <cellStyle name="Standard_Tabelle-14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3_05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5_05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7_05-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09_05-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erren-2_13_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Punkte"/>
      <sheetName val="Tabelle3"/>
      <sheetName val="Tabelle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</v>
      </c>
      <c r="Q4" s="10"/>
    </row>
    <row r="5" ht="3" customHeight="1">
      <c r="M5" s="11"/>
    </row>
    <row r="6" spans="1:17" ht="12.75" customHeight="1">
      <c r="A6" s="4" t="s">
        <v>52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7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9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11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13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15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17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 t="s">
        <v>18</v>
      </c>
      <c r="B14" s="46"/>
      <c r="C14" s="46"/>
      <c r="D14" s="46"/>
      <c r="E14" s="29" t="s">
        <v>19</v>
      </c>
      <c r="F14" s="74" t="s">
        <v>20</v>
      </c>
      <c r="G14" s="46"/>
      <c r="H14" s="39"/>
      <c r="I14" s="27"/>
      <c r="J14" s="46"/>
      <c r="K14" s="46" t="s">
        <v>21</v>
      </c>
      <c r="L14" s="46"/>
      <c r="M14" s="46"/>
      <c r="N14" s="27"/>
      <c r="O14" s="29" t="s">
        <v>19</v>
      </c>
      <c r="P14" s="68"/>
      <c r="Q14" s="75" t="s">
        <v>22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7</v>
      </c>
      <c r="B17" s="50" t="s">
        <v>29</v>
      </c>
      <c r="C17" s="51"/>
      <c r="D17" s="51"/>
      <c r="E17" s="52"/>
      <c r="F17" s="44">
        <v>2</v>
      </c>
      <c r="G17" s="47">
        <v>705</v>
      </c>
      <c r="H17" s="48"/>
      <c r="I17" s="47"/>
      <c r="J17" s="48">
        <v>711</v>
      </c>
      <c r="K17" s="45">
        <v>5</v>
      </c>
      <c r="L17" s="50" t="s">
        <v>30</v>
      </c>
      <c r="M17" s="51"/>
      <c r="N17" s="51"/>
      <c r="O17" s="51"/>
      <c r="P17" s="52"/>
      <c r="Q17" s="63">
        <v>1</v>
      </c>
    </row>
    <row r="18" spans="1:17" ht="16.5" customHeight="1">
      <c r="A18" s="62">
        <v>8</v>
      </c>
      <c r="B18" s="50" t="s">
        <v>31</v>
      </c>
      <c r="C18" s="51"/>
      <c r="D18" s="51"/>
      <c r="E18" s="52"/>
      <c r="F18" s="44">
        <v>11</v>
      </c>
      <c r="G18" s="47">
        <v>738</v>
      </c>
      <c r="H18" s="48"/>
      <c r="I18" s="47"/>
      <c r="J18" s="48">
        <v>713</v>
      </c>
      <c r="K18" s="45">
        <v>6</v>
      </c>
      <c r="L18" s="50" t="s">
        <v>32</v>
      </c>
      <c r="M18" s="51"/>
      <c r="N18" s="51"/>
      <c r="O18" s="51"/>
      <c r="P18" s="52"/>
      <c r="Q18" s="63">
        <v>2</v>
      </c>
    </row>
    <row r="19" spans="1:17" ht="16.5" customHeight="1">
      <c r="A19" s="62">
        <v>9</v>
      </c>
      <c r="B19" s="50" t="s">
        <v>33</v>
      </c>
      <c r="C19" s="51"/>
      <c r="D19" s="51"/>
      <c r="E19" s="52"/>
      <c r="F19" s="44">
        <v>10</v>
      </c>
      <c r="G19" s="47">
        <v>729</v>
      </c>
      <c r="H19" s="48"/>
      <c r="I19" s="47"/>
      <c r="J19" s="48">
        <v>738</v>
      </c>
      <c r="K19" s="45">
        <v>12</v>
      </c>
      <c r="L19" s="50" t="s">
        <v>34</v>
      </c>
      <c r="M19" s="51"/>
      <c r="N19" s="51"/>
      <c r="O19" s="51"/>
      <c r="P19" s="52"/>
      <c r="Q19" s="63">
        <v>3</v>
      </c>
    </row>
    <row r="20" spans="1:17" ht="16.5" customHeight="1">
      <c r="A20" s="62">
        <v>10</v>
      </c>
      <c r="B20" s="50" t="s">
        <v>35</v>
      </c>
      <c r="C20" s="51"/>
      <c r="D20" s="51"/>
      <c r="E20" s="52"/>
      <c r="F20" s="44">
        <v>8</v>
      </c>
      <c r="G20" s="47">
        <v>723</v>
      </c>
      <c r="H20" s="48"/>
      <c r="I20" s="47"/>
      <c r="J20" s="48">
        <v>722</v>
      </c>
      <c r="K20" s="45">
        <v>7</v>
      </c>
      <c r="L20" s="50" t="s">
        <v>36</v>
      </c>
      <c r="M20" s="51"/>
      <c r="N20" s="51"/>
      <c r="O20" s="51"/>
      <c r="P20" s="52"/>
      <c r="Q20" s="63">
        <v>4</v>
      </c>
    </row>
    <row r="21" spans="1:17" ht="16.5" customHeight="1">
      <c r="A21" s="69">
        <v>11</v>
      </c>
      <c r="B21" s="50" t="s">
        <v>37</v>
      </c>
      <c r="C21" s="51"/>
      <c r="D21" s="51"/>
      <c r="E21" s="52"/>
      <c r="F21" s="44">
        <v>1</v>
      </c>
      <c r="G21" s="47">
        <v>700</v>
      </c>
      <c r="H21" s="48"/>
      <c r="I21" s="47"/>
      <c r="J21" s="48">
        <v>728</v>
      </c>
      <c r="K21" s="45">
        <v>9</v>
      </c>
      <c r="L21" s="50" t="s">
        <v>38</v>
      </c>
      <c r="M21" s="51"/>
      <c r="N21" s="51"/>
      <c r="O21" s="51"/>
      <c r="P21" s="52"/>
      <c r="Q21" s="63">
        <v>5</v>
      </c>
    </row>
    <row r="22" spans="1:17" ht="16.5" customHeight="1">
      <c r="A22" s="70">
        <v>12</v>
      </c>
      <c r="B22" s="50" t="s">
        <v>39</v>
      </c>
      <c r="C22" s="51"/>
      <c r="D22" s="51"/>
      <c r="E22" s="52"/>
      <c r="F22" s="44">
        <v>3</v>
      </c>
      <c r="G22" s="47">
        <v>707</v>
      </c>
      <c r="H22" s="48"/>
      <c r="I22" s="47"/>
      <c r="J22" s="48">
        <v>708</v>
      </c>
      <c r="K22" s="45">
        <v>4</v>
      </c>
      <c r="L22" s="50" t="s">
        <v>40</v>
      </c>
      <c r="M22" s="55"/>
      <c r="N22" s="55"/>
      <c r="O22" s="55"/>
      <c r="P22" s="56"/>
      <c r="Q22" s="71">
        <v>6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4302</v>
      </c>
      <c r="H23" s="59"/>
      <c r="I23" s="58">
        <f>SUM(I17:J22)</f>
        <v>4320</v>
      </c>
      <c r="J23" s="59">
        <f>SUM(I17:J22)</f>
        <v>4320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-18</v>
      </c>
      <c r="B25" s="36">
        <f>IF(G23=0,0,AVERAGE(G17:H22))</f>
        <v>717</v>
      </c>
      <c r="F25" s="5" t="s">
        <v>43</v>
      </c>
      <c r="G25" s="41">
        <f>SUM(F17:F22)</f>
        <v>35</v>
      </c>
      <c r="H25" s="42"/>
      <c r="I25" s="42"/>
      <c r="J25" s="41">
        <f>SUM(K17:K22)</f>
        <v>43</v>
      </c>
      <c r="K25" s="4" t="s">
        <v>44</v>
      </c>
      <c r="L25" s="4"/>
      <c r="P25" s="35">
        <f>IF(I23=0,0,AVERAGE(I17:J22))</f>
        <v>720</v>
      </c>
      <c r="Q25" s="34">
        <f>I23-G23</f>
        <v>18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0</v>
      </c>
      <c r="H27" s="42"/>
      <c r="I27" s="42"/>
      <c r="J27" s="41">
        <v>3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51</v>
      </c>
      <c r="F30" s="61"/>
      <c r="G30" s="61"/>
      <c r="H30" s="28"/>
      <c r="I30" s="28"/>
      <c r="J30" s="4" t="s">
        <v>50</v>
      </c>
      <c r="M30" s="61"/>
      <c r="N30" s="61"/>
      <c r="O30" s="61" t="s">
        <v>53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37</v>
      </c>
      <c r="Q4" s="10"/>
    </row>
    <row r="5" ht="3" customHeight="1">
      <c r="M5" s="11"/>
    </row>
    <row r="6" spans="1:17" ht="12.75" customHeight="1">
      <c r="A6" s="4" t="s">
        <v>95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10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150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151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70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11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71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15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/>
      <c r="C14" s="46" t="s">
        <v>72</v>
      </c>
      <c r="D14" s="46"/>
      <c r="E14" s="29" t="s">
        <v>19</v>
      </c>
      <c r="F14" s="74"/>
      <c r="G14" s="78" t="s">
        <v>73</v>
      </c>
      <c r="H14" s="39"/>
      <c r="I14" s="27"/>
      <c r="J14" s="46"/>
      <c r="K14" s="74" t="s">
        <v>18</v>
      </c>
      <c r="L14" s="46"/>
      <c r="M14" s="46"/>
      <c r="N14" s="27"/>
      <c r="O14" s="29" t="s">
        <v>19</v>
      </c>
      <c r="P14" s="68"/>
      <c r="Q14" s="76" t="s">
        <v>102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6</v>
      </c>
      <c r="B17" s="50" t="s">
        <v>74</v>
      </c>
      <c r="C17" s="51"/>
      <c r="D17" s="51"/>
      <c r="E17" s="52"/>
      <c r="F17" s="44">
        <v>2</v>
      </c>
      <c r="G17" s="47">
        <v>682</v>
      </c>
      <c r="H17" s="48"/>
      <c r="I17" s="47"/>
      <c r="J17" s="48">
        <v>688</v>
      </c>
      <c r="K17" s="45">
        <v>3</v>
      </c>
      <c r="L17" s="50" t="s">
        <v>39</v>
      </c>
      <c r="M17" s="55"/>
      <c r="N17" s="55"/>
      <c r="O17" s="55"/>
      <c r="P17" s="56"/>
      <c r="Q17" s="64">
        <v>11</v>
      </c>
    </row>
    <row r="18" spans="1:17" ht="16.5" customHeight="1">
      <c r="A18" s="62">
        <v>8</v>
      </c>
      <c r="B18" s="50" t="s">
        <v>76</v>
      </c>
      <c r="C18" s="51"/>
      <c r="D18" s="51"/>
      <c r="E18" s="52"/>
      <c r="F18" s="44">
        <v>4</v>
      </c>
      <c r="G18" s="47">
        <v>694</v>
      </c>
      <c r="H18" s="48"/>
      <c r="I18" s="47"/>
      <c r="J18" s="48">
        <v>700</v>
      </c>
      <c r="K18" s="45">
        <v>6</v>
      </c>
      <c r="L18" s="50" t="s">
        <v>63</v>
      </c>
      <c r="M18" s="51"/>
      <c r="N18" s="51"/>
      <c r="O18" s="51"/>
      <c r="P18" s="52"/>
      <c r="Q18" s="62">
        <v>4</v>
      </c>
    </row>
    <row r="19" spans="1:17" ht="16.5" customHeight="1">
      <c r="A19" s="62">
        <v>10</v>
      </c>
      <c r="B19" s="50" t="s">
        <v>77</v>
      </c>
      <c r="C19" s="51"/>
      <c r="D19" s="51"/>
      <c r="E19" s="52"/>
      <c r="F19" s="44">
        <v>7</v>
      </c>
      <c r="G19" s="47">
        <v>704</v>
      </c>
      <c r="H19" s="48"/>
      <c r="I19" s="47"/>
      <c r="J19" s="48">
        <v>714</v>
      </c>
      <c r="K19" s="45">
        <v>8</v>
      </c>
      <c r="L19" s="50" t="s">
        <v>33</v>
      </c>
      <c r="M19" s="51"/>
      <c r="N19" s="51"/>
      <c r="O19" s="51"/>
      <c r="P19" s="52"/>
      <c r="Q19" s="62">
        <v>9</v>
      </c>
    </row>
    <row r="20" spans="1:17" ht="16.5" customHeight="1">
      <c r="A20" s="62">
        <v>12</v>
      </c>
      <c r="B20" s="50" t="s">
        <v>78</v>
      </c>
      <c r="C20" s="51"/>
      <c r="D20" s="51"/>
      <c r="E20" s="52"/>
      <c r="F20" s="44">
        <v>9</v>
      </c>
      <c r="G20" s="47">
        <v>737</v>
      </c>
      <c r="H20" s="48"/>
      <c r="I20" s="47"/>
      <c r="J20" s="48">
        <v>641</v>
      </c>
      <c r="K20" s="45">
        <v>1</v>
      </c>
      <c r="L20" s="50" t="s">
        <v>29</v>
      </c>
      <c r="M20" s="51"/>
      <c r="N20" s="51"/>
      <c r="O20" s="51"/>
      <c r="P20" s="52"/>
      <c r="Q20" s="62">
        <v>7</v>
      </c>
    </row>
    <row r="21" spans="1:17" ht="16.5" customHeight="1">
      <c r="A21" s="62">
        <v>5</v>
      </c>
      <c r="B21" s="50" t="s">
        <v>152</v>
      </c>
      <c r="C21" s="51"/>
      <c r="D21" s="51"/>
      <c r="E21" s="52"/>
      <c r="F21" s="44">
        <v>5</v>
      </c>
      <c r="G21" s="47">
        <v>696</v>
      </c>
      <c r="H21" s="48"/>
      <c r="I21" s="47"/>
      <c r="J21" s="48">
        <v>740</v>
      </c>
      <c r="K21" s="45">
        <v>10</v>
      </c>
      <c r="L21" s="50" t="s">
        <v>35</v>
      </c>
      <c r="M21" s="51"/>
      <c r="N21" s="51"/>
      <c r="O21" s="51"/>
      <c r="P21" s="52"/>
      <c r="Q21" s="62">
        <v>10</v>
      </c>
    </row>
    <row r="22" spans="1:17" ht="16.5" customHeight="1">
      <c r="A22" s="77">
        <v>9</v>
      </c>
      <c r="B22" s="50" t="s">
        <v>81</v>
      </c>
      <c r="C22" s="51"/>
      <c r="D22" s="51"/>
      <c r="E22" s="52"/>
      <c r="F22" s="44">
        <v>11</v>
      </c>
      <c r="G22" s="47">
        <v>741</v>
      </c>
      <c r="H22" s="48"/>
      <c r="I22" s="47"/>
      <c r="J22" s="48">
        <v>765</v>
      </c>
      <c r="K22" s="45">
        <v>12</v>
      </c>
      <c r="L22" s="50" t="s">
        <v>61</v>
      </c>
      <c r="M22" s="55"/>
      <c r="N22" s="55"/>
      <c r="O22" s="55"/>
      <c r="P22" s="56"/>
      <c r="Q22" s="77">
        <v>3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4254</v>
      </c>
      <c r="H23" s="59"/>
      <c r="I23" s="58">
        <f>SUM(I17:J22)</f>
        <v>4248</v>
      </c>
      <c r="J23" s="59">
        <f>SUM(I17:J22)</f>
        <v>4248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6</v>
      </c>
      <c r="B25" s="36">
        <f>IF(G23=0,0,AVERAGE(G17:H22))</f>
        <v>709</v>
      </c>
      <c r="F25" s="5" t="s">
        <v>43</v>
      </c>
      <c r="G25" s="41">
        <f>SUM(F17:F22)</f>
        <v>38</v>
      </c>
      <c r="H25" s="42"/>
      <c r="I25" s="42"/>
      <c r="J25" s="41">
        <f>SUM(K17:K22)</f>
        <v>40</v>
      </c>
      <c r="K25" s="4" t="s">
        <v>44</v>
      </c>
      <c r="L25" s="4"/>
      <c r="P25" s="35">
        <f>IF(I23=0,0,AVERAGE(I17:J22))</f>
        <v>708</v>
      </c>
      <c r="Q25" s="34">
        <f>I23-G23</f>
        <v>-6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2</v>
      </c>
      <c r="H27" s="42"/>
      <c r="I27" s="42"/>
      <c r="J27" s="41">
        <v>1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153</v>
      </c>
      <c r="F30" s="61"/>
      <c r="G30" s="61"/>
      <c r="H30" s="28"/>
      <c r="I30" s="28"/>
      <c r="J30" s="4" t="s">
        <v>50</v>
      </c>
      <c r="M30" s="61"/>
      <c r="N30" s="61"/>
      <c r="O30" s="61" t="s">
        <v>51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K22" sqref="K22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43</v>
      </c>
      <c r="Q4" s="10"/>
    </row>
    <row r="5" ht="3" customHeight="1">
      <c r="M5" s="11"/>
    </row>
    <row r="6" spans="1:17" ht="12.75" customHeight="1">
      <c r="A6" s="4" t="s">
        <v>95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11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154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151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84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11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85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15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/>
      <c r="C14" s="46" t="s">
        <v>86</v>
      </c>
      <c r="D14" s="46"/>
      <c r="E14" s="29" t="s">
        <v>19</v>
      </c>
      <c r="F14" s="74"/>
      <c r="G14" s="78" t="s">
        <v>87</v>
      </c>
      <c r="H14" s="39"/>
      <c r="I14" s="27"/>
      <c r="J14" s="46"/>
      <c r="K14" s="74" t="s">
        <v>18</v>
      </c>
      <c r="L14" s="46"/>
      <c r="M14" s="46"/>
      <c r="N14" s="27"/>
      <c r="O14" s="29" t="s">
        <v>19</v>
      </c>
      <c r="P14" s="68"/>
      <c r="Q14" s="76" t="s">
        <v>102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4</v>
      </c>
      <c r="B17" s="50" t="s">
        <v>93</v>
      </c>
      <c r="C17" s="51"/>
      <c r="D17" s="51"/>
      <c r="E17" s="52"/>
      <c r="F17" s="44">
        <v>4</v>
      </c>
      <c r="G17" s="47">
        <v>709</v>
      </c>
      <c r="H17" s="48"/>
      <c r="I17" s="47"/>
      <c r="J17" s="48">
        <v>715</v>
      </c>
      <c r="K17" s="45">
        <v>5</v>
      </c>
      <c r="L17" s="50" t="s">
        <v>39</v>
      </c>
      <c r="M17" s="55"/>
      <c r="N17" s="55"/>
      <c r="O17" s="55"/>
      <c r="P17" s="56"/>
      <c r="Q17" s="64">
        <v>11</v>
      </c>
    </row>
    <row r="18" spans="1:17" ht="16.5" customHeight="1">
      <c r="A18" s="62">
        <v>11</v>
      </c>
      <c r="B18" s="50" t="s">
        <v>155</v>
      </c>
      <c r="C18" s="51"/>
      <c r="D18" s="51"/>
      <c r="E18" s="52"/>
      <c r="F18" s="44">
        <v>11</v>
      </c>
      <c r="G18" s="47">
        <v>766</v>
      </c>
      <c r="H18" s="48"/>
      <c r="I18" s="47"/>
      <c r="J18" s="48">
        <v>752</v>
      </c>
      <c r="K18" s="45">
        <v>9</v>
      </c>
      <c r="L18" s="50" t="s">
        <v>61</v>
      </c>
      <c r="M18" s="55"/>
      <c r="N18" s="55"/>
      <c r="O18" s="55"/>
      <c r="P18" s="56"/>
      <c r="Q18" s="64">
        <v>3</v>
      </c>
    </row>
    <row r="19" spans="1:17" ht="16.5" customHeight="1">
      <c r="A19" s="62">
        <v>10</v>
      </c>
      <c r="B19" s="50" t="s">
        <v>90</v>
      </c>
      <c r="C19" s="51"/>
      <c r="D19" s="51"/>
      <c r="E19" s="52"/>
      <c r="F19" s="44">
        <v>10</v>
      </c>
      <c r="G19" s="47">
        <v>755</v>
      </c>
      <c r="H19" s="48"/>
      <c r="I19" s="47"/>
      <c r="J19" s="48">
        <v>705</v>
      </c>
      <c r="K19" s="45">
        <v>3</v>
      </c>
      <c r="L19" s="50" t="s">
        <v>33</v>
      </c>
      <c r="M19" s="51"/>
      <c r="N19" s="51"/>
      <c r="O19" s="51"/>
      <c r="P19" s="52"/>
      <c r="Q19" s="62">
        <v>9</v>
      </c>
    </row>
    <row r="20" spans="1:17" ht="16.5" customHeight="1">
      <c r="A20" s="62">
        <v>12</v>
      </c>
      <c r="B20" s="50" t="s">
        <v>91</v>
      </c>
      <c r="C20" s="51"/>
      <c r="D20" s="51"/>
      <c r="E20" s="52"/>
      <c r="F20" s="44">
        <v>12</v>
      </c>
      <c r="G20" s="47">
        <v>805</v>
      </c>
      <c r="H20" s="48"/>
      <c r="I20" s="47"/>
      <c r="J20" s="48">
        <v>694</v>
      </c>
      <c r="K20" s="45">
        <v>2</v>
      </c>
      <c r="L20" s="50" t="s">
        <v>29</v>
      </c>
      <c r="M20" s="51"/>
      <c r="N20" s="51"/>
      <c r="O20" s="51"/>
      <c r="P20" s="52"/>
      <c r="Q20" s="62">
        <v>7</v>
      </c>
    </row>
    <row r="21" spans="1:17" ht="16.5" customHeight="1">
      <c r="A21" s="62">
        <v>6</v>
      </c>
      <c r="B21" s="50" t="s">
        <v>156</v>
      </c>
      <c r="C21" s="51"/>
      <c r="D21" s="51"/>
      <c r="E21" s="52"/>
      <c r="F21" s="44">
        <v>6</v>
      </c>
      <c r="G21" s="47">
        <v>735</v>
      </c>
      <c r="H21" s="48"/>
      <c r="I21" s="47"/>
      <c r="J21" s="48">
        <v>742</v>
      </c>
      <c r="K21" s="45">
        <v>7</v>
      </c>
      <c r="L21" s="50" t="s">
        <v>35</v>
      </c>
      <c r="M21" s="51"/>
      <c r="N21" s="51"/>
      <c r="O21" s="51"/>
      <c r="P21" s="52"/>
      <c r="Q21" s="62">
        <v>10</v>
      </c>
    </row>
    <row r="22" spans="1:17" ht="16.5" customHeight="1">
      <c r="A22" s="62">
        <v>8</v>
      </c>
      <c r="B22" s="50" t="s">
        <v>157</v>
      </c>
      <c r="C22" s="51"/>
      <c r="D22" s="51"/>
      <c r="E22" s="52"/>
      <c r="F22" s="44">
        <v>8</v>
      </c>
      <c r="G22" s="47">
        <v>747</v>
      </c>
      <c r="H22" s="48"/>
      <c r="I22" s="47"/>
      <c r="J22" s="48">
        <v>648</v>
      </c>
      <c r="K22" s="45">
        <v>1</v>
      </c>
      <c r="L22" s="50" t="s">
        <v>63</v>
      </c>
      <c r="M22" s="51"/>
      <c r="N22" s="51"/>
      <c r="O22" s="51"/>
      <c r="P22" s="52"/>
      <c r="Q22" s="62">
        <v>4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4517</v>
      </c>
      <c r="H23" s="59"/>
      <c r="I23" s="58">
        <f>SUM(I17:J22)</f>
        <v>4256</v>
      </c>
      <c r="J23" s="59">
        <f>SUM(I17:J22)</f>
        <v>4256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261</v>
      </c>
      <c r="B25" s="36">
        <f>IF(G23=0,0,AVERAGE(G17:H22))</f>
        <v>752.8333333333334</v>
      </c>
      <c r="F25" s="5" t="s">
        <v>43</v>
      </c>
      <c r="G25" s="41">
        <f>SUM(F17:F22)</f>
        <v>51</v>
      </c>
      <c r="H25" s="42"/>
      <c r="I25" s="42"/>
      <c r="J25" s="41">
        <f>SUM(K17:K22)</f>
        <v>27</v>
      </c>
      <c r="K25" s="4" t="s">
        <v>44</v>
      </c>
      <c r="L25" s="4"/>
      <c r="P25" s="35">
        <f>IF(I23=0,0,AVERAGE(I17:J22))</f>
        <v>709.3333333333334</v>
      </c>
      <c r="Q25" s="34">
        <f>I23-G23</f>
        <v>-261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 t="s">
        <v>158</v>
      </c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159</v>
      </c>
      <c r="F30" s="61"/>
      <c r="G30" s="61"/>
      <c r="H30" s="28"/>
      <c r="I30" s="28"/>
      <c r="J30" s="4" t="s">
        <v>50</v>
      </c>
      <c r="M30" s="61"/>
      <c r="N30" s="61"/>
      <c r="O30" s="61" t="s">
        <v>51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48</v>
      </c>
      <c r="Q4" s="10"/>
    </row>
    <row r="5" ht="3" customHeight="1">
      <c r="M5" s="11"/>
    </row>
    <row r="6" spans="1:17" ht="12.75" customHeight="1">
      <c r="A6" s="4" t="s">
        <v>95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12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144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160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11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98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15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99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/>
      <c r="C14" s="46" t="s">
        <v>18</v>
      </c>
      <c r="D14" s="46"/>
      <c r="E14" s="29" t="s">
        <v>19</v>
      </c>
      <c r="F14" s="74"/>
      <c r="G14" s="76" t="s">
        <v>102</v>
      </c>
      <c r="H14" s="39"/>
      <c r="I14" s="27"/>
      <c r="J14" s="46"/>
      <c r="K14" s="46" t="s">
        <v>100</v>
      </c>
      <c r="L14" s="46"/>
      <c r="M14" s="46"/>
      <c r="N14" s="27"/>
      <c r="O14" s="29" t="s">
        <v>19</v>
      </c>
      <c r="P14" s="68"/>
      <c r="Q14" s="76" t="s">
        <v>101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11</v>
      </c>
      <c r="B17" s="50" t="s">
        <v>39</v>
      </c>
      <c r="C17" s="51"/>
      <c r="D17" s="51"/>
      <c r="E17" s="52"/>
      <c r="F17" s="44">
        <v>11</v>
      </c>
      <c r="G17" s="47">
        <v>760</v>
      </c>
      <c r="H17" s="48"/>
      <c r="I17" s="47"/>
      <c r="J17" s="48">
        <v>764</v>
      </c>
      <c r="K17" s="45">
        <v>12</v>
      </c>
      <c r="L17" s="50" t="s">
        <v>103</v>
      </c>
      <c r="M17" s="55"/>
      <c r="N17" s="55"/>
      <c r="O17" s="55"/>
      <c r="P17" s="56"/>
      <c r="Q17" s="64">
        <v>3</v>
      </c>
    </row>
    <row r="18" spans="1:17" ht="16.5" customHeight="1">
      <c r="A18" s="62">
        <v>18</v>
      </c>
      <c r="B18" s="50" t="s">
        <v>79</v>
      </c>
      <c r="C18" s="51"/>
      <c r="D18" s="51"/>
      <c r="E18" s="52"/>
      <c r="F18" s="44">
        <v>10</v>
      </c>
      <c r="G18" s="47">
        <v>759.99</v>
      </c>
      <c r="H18" s="48"/>
      <c r="I18" s="47"/>
      <c r="J18" s="48">
        <v>738</v>
      </c>
      <c r="K18" s="45">
        <v>3</v>
      </c>
      <c r="L18" s="50" t="s">
        <v>104</v>
      </c>
      <c r="M18" s="51"/>
      <c r="N18" s="51"/>
      <c r="O18" s="51"/>
      <c r="P18" s="52"/>
      <c r="Q18" s="62">
        <v>1</v>
      </c>
    </row>
    <row r="19" spans="1:17" ht="16.5" customHeight="1">
      <c r="A19" s="62">
        <v>12</v>
      </c>
      <c r="B19" s="50" t="s">
        <v>161</v>
      </c>
      <c r="C19" s="51"/>
      <c r="D19" s="51"/>
      <c r="E19" s="52"/>
      <c r="F19" s="44">
        <v>1</v>
      </c>
      <c r="G19" s="47">
        <v>686</v>
      </c>
      <c r="H19" s="48"/>
      <c r="I19" s="47"/>
      <c r="J19" s="48">
        <v>696</v>
      </c>
      <c r="K19" s="45">
        <v>2</v>
      </c>
      <c r="L19" s="50" t="s">
        <v>105</v>
      </c>
      <c r="M19" s="51"/>
      <c r="N19" s="51"/>
      <c r="O19" s="51"/>
      <c r="P19" s="52"/>
      <c r="Q19" s="62">
        <v>2</v>
      </c>
    </row>
    <row r="20" spans="1:17" ht="16.5" customHeight="1">
      <c r="A20" s="62">
        <v>9</v>
      </c>
      <c r="B20" s="50" t="s">
        <v>33</v>
      </c>
      <c r="C20" s="51"/>
      <c r="D20" s="51"/>
      <c r="E20" s="52"/>
      <c r="F20" s="44">
        <v>9</v>
      </c>
      <c r="G20" s="47">
        <v>758</v>
      </c>
      <c r="H20" s="48"/>
      <c r="I20" s="47"/>
      <c r="J20" s="48">
        <v>748</v>
      </c>
      <c r="K20" s="45">
        <v>7</v>
      </c>
      <c r="L20" s="50" t="s">
        <v>162</v>
      </c>
      <c r="M20" s="51"/>
      <c r="N20" s="51"/>
      <c r="O20" s="51"/>
      <c r="P20" s="52"/>
      <c r="Q20" s="62">
        <v>7</v>
      </c>
    </row>
    <row r="21" spans="1:17" ht="16.5" customHeight="1">
      <c r="A21" s="62">
        <v>10</v>
      </c>
      <c r="B21" s="50" t="s">
        <v>35</v>
      </c>
      <c r="C21" s="51"/>
      <c r="D21" s="51"/>
      <c r="E21" s="52"/>
      <c r="F21" s="44">
        <v>8</v>
      </c>
      <c r="G21" s="47">
        <v>754</v>
      </c>
      <c r="H21" s="48"/>
      <c r="I21" s="47"/>
      <c r="J21" s="48">
        <v>747</v>
      </c>
      <c r="K21" s="45">
        <v>6</v>
      </c>
      <c r="L21" s="50" t="s">
        <v>107</v>
      </c>
      <c r="M21" s="51"/>
      <c r="N21" s="51"/>
      <c r="O21" s="51"/>
      <c r="P21" s="52"/>
      <c r="Q21" s="62">
        <v>5</v>
      </c>
    </row>
    <row r="22" spans="1:17" ht="16.5" customHeight="1">
      <c r="A22" s="77">
        <v>3</v>
      </c>
      <c r="B22" s="50" t="s">
        <v>61</v>
      </c>
      <c r="C22" s="51"/>
      <c r="D22" s="51"/>
      <c r="E22" s="52"/>
      <c r="F22" s="44">
        <v>5</v>
      </c>
      <c r="G22" s="47">
        <v>746</v>
      </c>
      <c r="H22" s="48"/>
      <c r="I22" s="47"/>
      <c r="J22" s="48">
        <v>739</v>
      </c>
      <c r="K22" s="45">
        <v>4</v>
      </c>
      <c r="L22" s="50" t="s">
        <v>163</v>
      </c>
      <c r="M22" s="55"/>
      <c r="N22" s="55"/>
      <c r="O22" s="55"/>
      <c r="P22" s="56"/>
      <c r="Q22" s="77">
        <v>11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4463.99</v>
      </c>
      <c r="H23" s="59"/>
      <c r="I23" s="58">
        <f>SUM(I17:J22)</f>
        <v>4432</v>
      </c>
      <c r="J23" s="59">
        <f>SUM(I17:J22)</f>
        <v>4432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31.98999999999978</v>
      </c>
      <c r="B25" s="36">
        <f>IF(G23=0,0,AVERAGE(G17:H22))</f>
        <v>743.9983333333333</v>
      </c>
      <c r="F25" s="5" t="s">
        <v>43</v>
      </c>
      <c r="G25" s="41">
        <f>SUM(F17:F22)</f>
        <v>44</v>
      </c>
      <c r="H25" s="42"/>
      <c r="I25" s="42"/>
      <c r="J25" s="41">
        <f>SUM(K17:K22)</f>
        <v>34</v>
      </c>
      <c r="K25" s="4" t="s">
        <v>44</v>
      </c>
      <c r="L25" s="4"/>
      <c r="P25" s="35">
        <f>IF(I23=0,0,AVERAGE(I17:J22))</f>
        <v>738.6666666666666</v>
      </c>
      <c r="Q25" s="34">
        <f>I23-G23</f>
        <v>-31.98999999999978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2</v>
      </c>
      <c r="H27" s="42"/>
      <c r="I27" s="42"/>
      <c r="J27" s="41">
        <v>1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148</v>
      </c>
      <c r="F30" s="61"/>
      <c r="G30" s="61"/>
      <c r="H30" s="28"/>
      <c r="I30" s="28"/>
      <c r="J30" s="4" t="s">
        <v>50</v>
      </c>
      <c r="M30" s="61"/>
      <c r="N30" s="61"/>
      <c r="O30" s="61" t="s">
        <v>164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51</v>
      </c>
      <c r="Q4" s="10"/>
    </row>
    <row r="5" ht="3" customHeight="1">
      <c r="M5" s="11"/>
    </row>
    <row r="6" spans="1:17" ht="12.75" customHeight="1">
      <c r="A6" s="4" t="s">
        <v>95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13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165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166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112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11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113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15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46" t="s">
        <v>114</v>
      </c>
      <c r="C14" s="46"/>
      <c r="D14" s="46"/>
      <c r="E14" s="29" t="s">
        <v>19</v>
      </c>
      <c r="F14" s="74"/>
      <c r="G14" s="78" t="s">
        <v>115</v>
      </c>
      <c r="H14" s="39"/>
      <c r="I14" s="27"/>
      <c r="J14" s="46"/>
      <c r="K14" s="74"/>
      <c r="L14" s="46" t="s">
        <v>18</v>
      </c>
      <c r="M14" s="46"/>
      <c r="N14" s="27"/>
      <c r="O14" s="29" t="s">
        <v>19</v>
      </c>
      <c r="P14" s="68"/>
      <c r="Q14" s="76" t="s">
        <v>102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13</v>
      </c>
      <c r="B17" s="50" t="s">
        <v>116</v>
      </c>
      <c r="C17" s="51"/>
      <c r="D17" s="51"/>
      <c r="E17" s="52"/>
      <c r="F17" s="44">
        <v>8</v>
      </c>
      <c r="G17" s="47">
        <v>744</v>
      </c>
      <c r="H17" s="48"/>
      <c r="I17" s="47"/>
      <c r="J17" s="48">
        <v>771</v>
      </c>
      <c r="K17" s="45">
        <v>12</v>
      </c>
      <c r="L17" s="50" t="s">
        <v>35</v>
      </c>
      <c r="M17" s="55"/>
      <c r="N17" s="55"/>
      <c r="O17" s="55"/>
      <c r="P17" s="56"/>
      <c r="Q17" s="64">
        <v>10</v>
      </c>
    </row>
    <row r="18" spans="1:17" ht="16.5" customHeight="1">
      <c r="A18" s="62">
        <v>14</v>
      </c>
      <c r="B18" s="50" t="s">
        <v>167</v>
      </c>
      <c r="C18" s="51"/>
      <c r="D18" s="51"/>
      <c r="E18" s="52"/>
      <c r="F18" s="44">
        <v>10</v>
      </c>
      <c r="G18" s="47">
        <v>749</v>
      </c>
      <c r="H18" s="48"/>
      <c r="I18" s="47"/>
      <c r="J18" s="48">
        <v>735</v>
      </c>
      <c r="K18" s="45">
        <v>7</v>
      </c>
      <c r="L18" s="50" t="s">
        <v>33</v>
      </c>
      <c r="M18" s="51"/>
      <c r="N18" s="51"/>
      <c r="O18" s="51"/>
      <c r="P18" s="52"/>
      <c r="Q18" s="62">
        <v>9</v>
      </c>
    </row>
    <row r="19" spans="1:17" ht="16.5" customHeight="1">
      <c r="A19" s="62">
        <v>15</v>
      </c>
      <c r="B19" s="50" t="s">
        <v>118</v>
      </c>
      <c r="C19" s="51"/>
      <c r="D19" s="51"/>
      <c r="E19" s="52"/>
      <c r="F19" s="44">
        <v>11</v>
      </c>
      <c r="G19" s="47">
        <v>761</v>
      </c>
      <c r="H19" s="48"/>
      <c r="I19" s="47"/>
      <c r="J19" s="48">
        <v>709</v>
      </c>
      <c r="K19" s="45">
        <v>4</v>
      </c>
      <c r="L19" s="50" t="s">
        <v>161</v>
      </c>
      <c r="M19" s="51"/>
      <c r="N19" s="51"/>
      <c r="O19" s="51"/>
      <c r="P19" s="52"/>
      <c r="Q19" s="62">
        <v>12</v>
      </c>
    </row>
    <row r="20" spans="1:17" ht="16.5" customHeight="1">
      <c r="A20" s="62">
        <v>16</v>
      </c>
      <c r="B20" s="50" t="s">
        <v>168</v>
      </c>
      <c r="C20" s="51"/>
      <c r="D20" s="51"/>
      <c r="E20" s="52"/>
      <c r="F20" s="44">
        <v>5</v>
      </c>
      <c r="G20" s="47">
        <v>724</v>
      </c>
      <c r="H20" s="48"/>
      <c r="I20" s="47"/>
      <c r="J20" s="48">
        <v>679</v>
      </c>
      <c r="K20" s="45">
        <v>1</v>
      </c>
      <c r="L20" s="50" t="s">
        <v>29</v>
      </c>
      <c r="M20" s="51"/>
      <c r="N20" s="51"/>
      <c r="O20" s="51"/>
      <c r="P20" s="52"/>
      <c r="Q20" s="62">
        <v>7</v>
      </c>
    </row>
    <row r="21" spans="1:17" ht="16.5" customHeight="1">
      <c r="A21" s="62">
        <v>17</v>
      </c>
      <c r="B21" s="50" t="s">
        <v>120</v>
      </c>
      <c r="C21" s="51"/>
      <c r="D21" s="51"/>
      <c r="E21" s="52"/>
      <c r="F21" s="44">
        <v>3</v>
      </c>
      <c r="G21" s="47">
        <v>696</v>
      </c>
      <c r="H21" s="48"/>
      <c r="I21" s="47"/>
      <c r="J21" s="48">
        <v>728</v>
      </c>
      <c r="K21" s="45">
        <v>6</v>
      </c>
      <c r="L21" s="50" t="s">
        <v>39</v>
      </c>
      <c r="M21" s="51"/>
      <c r="N21" s="51"/>
      <c r="O21" s="51"/>
      <c r="P21" s="52"/>
      <c r="Q21" s="62">
        <v>11</v>
      </c>
    </row>
    <row r="22" spans="1:17" ht="16.5" customHeight="1">
      <c r="A22" s="77">
        <v>19</v>
      </c>
      <c r="B22" s="50" t="s">
        <v>169</v>
      </c>
      <c r="C22" s="51"/>
      <c r="D22" s="51"/>
      <c r="E22" s="52"/>
      <c r="F22" s="44">
        <v>9</v>
      </c>
      <c r="G22" s="47">
        <v>748</v>
      </c>
      <c r="H22" s="48"/>
      <c r="I22" s="47"/>
      <c r="J22" s="48">
        <v>693</v>
      </c>
      <c r="K22" s="45">
        <v>2</v>
      </c>
      <c r="L22" s="50" t="s">
        <v>61</v>
      </c>
      <c r="M22" s="55"/>
      <c r="N22" s="55"/>
      <c r="O22" s="55"/>
      <c r="P22" s="56"/>
      <c r="Q22" s="77">
        <v>3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4422</v>
      </c>
      <c r="H23" s="59"/>
      <c r="I23" s="58">
        <f>SUM(I17:J22)</f>
        <v>4315</v>
      </c>
      <c r="J23" s="59">
        <f>SUM(I17:J22)</f>
        <v>4315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107</v>
      </c>
      <c r="B25" s="36">
        <f>IF(G23=0,0,AVERAGE(G17:H22))</f>
        <v>737</v>
      </c>
      <c r="F25" s="5" t="s">
        <v>43</v>
      </c>
      <c r="G25" s="41">
        <f>SUM(F17:F22)</f>
        <v>46</v>
      </c>
      <c r="H25" s="42"/>
      <c r="I25" s="42"/>
      <c r="J25" s="41">
        <f>SUM(K17:K22)</f>
        <v>32</v>
      </c>
      <c r="K25" s="4" t="s">
        <v>44</v>
      </c>
      <c r="L25" s="4"/>
      <c r="P25" s="35">
        <f>IF(I23=0,0,AVERAGE(I17:J22))</f>
        <v>719.1666666666666</v>
      </c>
      <c r="Q25" s="34">
        <f>I23-G23</f>
        <v>-107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2</v>
      </c>
      <c r="H27" s="42"/>
      <c r="I27" s="42"/>
      <c r="J27" s="41">
        <v>1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148</v>
      </c>
      <c r="F30" s="61"/>
      <c r="G30" s="61"/>
      <c r="H30" s="28"/>
      <c r="I30" s="28"/>
      <c r="J30" s="4" t="s">
        <v>50</v>
      </c>
      <c r="M30" s="61"/>
      <c r="N30" s="61"/>
      <c r="O30" s="61" t="s">
        <v>122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54</v>
      </c>
      <c r="Q4" s="10"/>
    </row>
    <row r="5" ht="3" customHeight="1">
      <c r="M5" s="11"/>
    </row>
    <row r="6" spans="1:17" ht="12.75" customHeight="1">
      <c r="A6" s="4" t="s">
        <v>68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14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144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170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11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124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15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125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/>
      <c r="C14" s="46" t="s">
        <v>18</v>
      </c>
      <c r="D14" s="46"/>
      <c r="E14" s="29" t="s">
        <v>19</v>
      </c>
      <c r="F14" s="74"/>
      <c r="G14" s="76" t="s">
        <v>102</v>
      </c>
      <c r="H14" s="39"/>
      <c r="I14" s="27"/>
      <c r="J14" s="46"/>
      <c r="K14" s="46" t="s">
        <v>171</v>
      </c>
      <c r="L14" s="46"/>
      <c r="M14" s="46"/>
      <c r="N14" s="27"/>
      <c r="O14" s="29" t="s">
        <v>19</v>
      </c>
      <c r="P14" s="68"/>
      <c r="Q14" s="76" t="s">
        <v>127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11</v>
      </c>
      <c r="B17" s="50" t="s">
        <v>39</v>
      </c>
      <c r="C17" s="51"/>
      <c r="D17" s="51"/>
      <c r="E17" s="52"/>
      <c r="F17" s="44">
        <v>10</v>
      </c>
      <c r="G17" s="47">
        <v>759</v>
      </c>
      <c r="H17" s="48"/>
      <c r="I17" s="47"/>
      <c r="J17" s="48">
        <v>652</v>
      </c>
      <c r="K17" s="45">
        <v>2</v>
      </c>
      <c r="L17" s="50" t="s">
        <v>134</v>
      </c>
      <c r="M17" s="55"/>
      <c r="N17" s="55"/>
      <c r="O17" s="55"/>
      <c r="P17" s="56"/>
      <c r="Q17" s="64">
        <v>22</v>
      </c>
    </row>
    <row r="18" spans="1:17" ht="16.5" customHeight="1">
      <c r="A18" s="62">
        <v>18</v>
      </c>
      <c r="B18" s="50" t="s">
        <v>79</v>
      </c>
      <c r="C18" s="51"/>
      <c r="D18" s="51"/>
      <c r="E18" s="52"/>
      <c r="F18" s="44">
        <v>12</v>
      </c>
      <c r="G18" s="47">
        <v>762</v>
      </c>
      <c r="H18" s="48"/>
      <c r="I18" s="47"/>
      <c r="J18" s="48">
        <v>665</v>
      </c>
      <c r="K18" s="45">
        <v>3</v>
      </c>
      <c r="L18" s="50" t="s">
        <v>129</v>
      </c>
      <c r="M18" s="51"/>
      <c r="N18" s="51"/>
      <c r="O18" s="51"/>
      <c r="P18" s="52"/>
      <c r="Q18" s="62">
        <v>33</v>
      </c>
    </row>
    <row r="19" spans="1:17" ht="16.5" customHeight="1">
      <c r="A19" s="62">
        <v>7</v>
      </c>
      <c r="B19" s="50" t="s">
        <v>172</v>
      </c>
      <c r="C19" s="51"/>
      <c r="D19" s="51"/>
      <c r="E19" s="52"/>
      <c r="F19" s="44">
        <v>4</v>
      </c>
      <c r="G19" s="47">
        <v>669</v>
      </c>
      <c r="H19" s="48"/>
      <c r="I19" s="47"/>
      <c r="J19" s="48">
        <v>674</v>
      </c>
      <c r="K19" s="45">
        <v>6</v>
      </c>
      <c r="L19" s="50" t="s">
        <v>130</v>
      </c>
      <c r="M19" s="51"/>
      <c r="N19" s="51"/>
      <c r="O19" s="51"/>
      <c r="P19" s="52"/>
      <c r="Q19" s="62">
        <v>23</v>
      </c>
    </row>
    <row r="20" spans="1:17" ht="16.5" customHeight="1">
      <c r="A20" s="62">
        <v>9</v>
      </c>
      <c r="B20" s="50" t="s">
        <v>33</v>
      </c>
      <c r="C20" s="51"/>
      <c r="D20" s="51"/>
      <c r="E20" s="52"/>
      <c r="F20" s="44">
        <v>9</v>
      </c>
      <c r="G20" s="47">
        <v>739</v>
      </c>
      <c r="H20" s="48"/>
      <c r="I20" s="47"/>
      <c r="J20" s="48">
        <v>604</v>
      </c>
      <c r="K20" s="45">
        <v>1</v>
      </c>
      <c r="L20" s="50" t="s">
        <v>173</v>
      </c>
      <c r="M20" s="51"/>
      <c r="N20" s="51"/>
      <c r="O20" s="51"/>
      <c r="P20" s="52"/>
      <c r="Q20" s="62">
        <v>31</v>
      </c>
    </row>
    <row r="21" spans="1:17" ht="16.5" customHeight="1">
      <c r="A21" s="62">
        <v>10</v>
      </c>
      <c r="B21" s="50" t="s">
        <v>35</v>
      </c>
      <c r="C21" s="51"/>
      <c r="D21" s="51"/>
      <c r="E21" s="52"/>
      <c r="F21" s="44">
        <v>8</v>
      </c>
      <c r="G21" s="47">
        <v>738</v>
      </c>
      <c r="H21" s="48"/>
      <c r="I21" s="47"/>
      <c r="J21" s="48">
        <v>677</v>
      </c>
      <c r="K21" s="45">
        <v>7</v>
      </c>
      <c r="L21" s="50" t="s">
        <v>133</v>
      </c>
      <c r="M21" s="51"/>
      <c r="N21" s="51"/>
      <c r="O21" s="51"/>
      <c r="P21" s="52"/>
      <c r="Q21" s="62">
        <v>16</v>
      </c>
    </row>
    <row r="22" spans="1:17" ht="16.5" customHeight="1">
      <c r="A22" s="77">
        <v>3</v>
      </c>
      <c r="B22" s="50" t="s">
        <v>61</v>
      </c>
      <c r="C22" s="51"/>
      <c r="D22" s="51"/>
      <c r="E22" s="52"/>
      <c r="F22" s="44">
        <v>11</v>
      </c>
      <c r="G22" s="47">
        <v>762</v>
      </c>
      <c r="H22" s="48"/>
      <c r="I22" s="47"/>
      <c r="J22" s="48">
        <v>673</v>
      </c>
      <c r="K22" s="45">
        <v>5</v>
      </c>
      <c r="L22" s="50" t="s">
        <v>174</v>
      </c>
      <c r="M22" s="55"/>
      <c r="N22" s="55"/>
      <c r="O22" s="55"/>
      <c r="P22" s="56"/>
      <c r="Q22" s="77">
        <v>19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4429</v>
      </c>
      <c r="H23" s="59"/>
      <c r="I23" s="58">
        <f>SUM(I17:J22)</f>
        <v>3945</v>
      </c>
      <c r="J23" s="59">
        <f>SUM(I17:J22)</f>
        <v>3945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484</v>
      </c>
      <c r="B25" s="36">
        <f>IF(G23=0,0,AVERAGE(G17:H22))</f>
        <v>738.1666666666666</v>
      </c>
      <c r="F25" s="5" t="s">
        <v>43</v>
      </c>
      <c r="G25" s="41">
        <f>SUM(F17:F22)</f>
        <v>54</v>
      </c>
      <c r="H25" s="42"/>
      <c r="I25" s="42"/>
      <c r="J25" s="41">
        <f>SUM(K17:K22)</f>
        <v>24</v>
      </c>
      <c r="K25" s="4" t="s">
        <v>44</v>
      </c>
      <c r="L25" s="4"/>
      <c r="P25" s="35">
        <f>IF(I23=0,0,AVERAGE(I17:J22))</f>
        <v>657.5</v>
      </c>
      <c r="Q25" s="34">
        <f>I23-G23</f>
        <v>-484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148</v>
      </c>
      <c r="F30" s="61"/>
      <c r="G30" s="61"/>
      <c r="H30" s="28"/>
      <c r="I30" s="28"/>
      <c r="J30" s="4" t="s">
        <v>50</v>
      </c>
      <c r="M30" s="61"/>
      <c r="N30" s="61"/>
      <c r="O30" s="61" t="s">
        <v>136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"/>
    </sheetView>
  </sheetViews>
  <sheetFormatPr defaultColWidth="11.421875" defaultRowHeight="12.75"/>
  <cols>
    <col min="1" max="1" width="6.140625" style="82" customWidth="1"/>
    <col min="2" max="2" width="50.8515625" style="94" customWidth="1"/>
    <col min="3" max="6" width="8.421875" style="82" customWidth="1"/>
    <col min="7" max="7" width="9.28125" style="82" customWidth="1"/>
    <col min="8" max="9" width="11.421875" style="82" customWidth="1"/>
    <col min="10" max="16384" width="11.421875" style="80" customWidth="1"/>
  </cols>
  <sheetData>
    <row r="1" spans="1:9" ht="39.75" customHeight="1">
      <c r="A1" s="79" t="s">
        <v>175</v>
      </c>
      <c r="B1" s="79"/>
      <c r="C1" s="79"/>
      <c r="D1" s="79"/>
      <c r="E1" s="79"/>
      <c r="F1" s="79"/>
      <c r="G1" s="79"/>
      <c r="H1" s="79"/>
      <c r="I1" s="79"/>
    </row>
    <row r="2" spans="1:2" ht="27.75">
      <c r="A2" s="81"/>
      <c r="B2" s="80"/>
    </row>
    <row r="3" spans="1:9" ht="30.75" customHeight="1">
      <c r="A3" s="83" t="s">
        <v>176</v>
      </c>
      <c r="B3" s="84" t="s">
        <v>177</v>
      </c>
      <c r="C3" s="83" t="s">
        <v>178</v>
      </c>
      <c r="D3" s="83" t="s">
        <v>179</v>
      </c>
      <c r="E3" s="83" t="s">
        <v>180</v>
      </c>
      <c r="F3" s="85" t="s">
        <v>181</v>
      </c>
      <c r="G3" s="83" t="s">
        <v>182</v>
      </c>
      <c r="H3" s="83" t="s">
        <v>183</v>
      </c>
      <c r="I3" s="83" t="s">
        <v>184</v>
      </c>
    </row>
    <row r="4" spans="1:9" s="89" customFormat="1" ht="36.75" customHeight="1">
      <c r="A4" s="86" t="s">
        <v>185</v>
      </c>
      <c r="B4" s="87" t="s">
        <v>186</v>
      </c>
      <c r="C4" s="86" t="s">
        <v>187</v>
      </c>
      <c r="D4" s="86" t="s">
        <v>188</v>
      </c>
      <c r="E4" s="86" t="s">
        <v>189</v>
      </c>
      <c r="F4" s="86" t="s">
        <v>190</v>
      </c>
      <c r="G4" s="86" t="s">
        <v>191</v>
      </c>
      <c r="H4" s="88" t="s">
        <v>192</v>
      </c>
      <c r="I4" s="88" t="s">
        <v>193</v>
      </c>
    </row>
    <row r="5" spans="1:9" s="90" customFormat="1" ht="36.75" customHeight="1">
      <c r="A5" s="86" t="s">
        <v>194</v>
      </c>
      <c r="B5" s="87" t="s">
        <v>195</v>
      </c>
      <c r="C5" s="86" t="s">
        <v>187</v>
      </c>
      <c r="D5" s="86" t="s">
        <v>188</v>
      </c>
      <c r="E5" s="86" t="s">
        <v>189</v>
      </c>
      <c r="F5" s="86" t="s">
        <v>196</v>
      </c>
      <c r="G5" s="86" t="s">
        <v>197</v>
      </c>
      <c r="H5" s="88" t="s">
        <v>198</v>
      </c>
      <c r="I5" s="88" t="s">
        <v>199</v>
      </c>
    </row>
    <row r="6" spans="1:9" s="89" customFormat="1" ht="36.75" customHeight="1">
      <c r="A6" s="86" t="s">
        <v>189</v>
      </c>
      <c r="B6" s="87" t="s">
        <v>56</v>
      </c>
      <c r="C6" s="86" t="s">
        <v>187</v>
      </c>
      <c r="D6" s="86" t="s">
        <v>200</v>
      </c>
      <c r="E6" s="86" t="s">
        <v>201</v>
      </c>
      <c r="F6" s="86" t="s">
        <v>202</v>
      </c>
      <c r="G6" s="86" t="s">
        <v>203</v>
      </c>
      <c r="H6" s="88" t="s">
        <v>204</v>
      </c>
      <c r="I6" s="88" t="s">
        <v>205</v>
      </c>
    </row>
    <row r="7" spans="1:9" s="89" customFormat="1" ht="36.75" customHeight="1">
      <c r="A7" s="86" t="s">
        <v>206</v>
      </c>
      <c r="B7" s="87" t="s">
        <v>207</v>
      </c>
      <c r="C7" s="86" t="s">
        <v>187</v>
      </c>
      <c r="D7" s="86" t="s">
        <v>208</v>
      </c>
      <c r="E7" s="86" t="s">
        <v>209</v>
      </c>
      <c r="F7" s="86" t="s">
        <v>202</v>
      </c>
      <c r="G7" s="86" t="s">
        <v>203</v>
      </c>
      <c r="H7" s="88" t="s">
        <v>210</v>
      </c>
      <c r="I7" s="88" t="s">
        <v>211</v>
      </c>
    </row>
    <row r="8" spans="1:9" s="89" customFormat="1" ht="36.75" customHeight="1">
      <c r="A8" s="91" t="s">
        <v>209</v>
      </c>
      <c r="B8" s="92" t="s">
        <v>11</v>
      </c>
      <c r="C8" s="91" t="s">
        <v>187</v>
      </c>
      <c r="D8" s="91" t="s">
        <v>212</v>
      </c>
      <c r="E8" s="91" t="s">
        <v>212</v>
      </c>
      <c r="F8" s="91" t="s">
        <v>213</v>
      </c>
      <c r="G8" s="91" t="s">
        <v>214</v>
      </c>
      <c r="H8" s="93" t="s">
        <v>215</v>
      </c>
      <c r="I8" s="93" t="s">
        <v>216</v>
      </c>
    </row>
    <row r="9" spans="1:9" s="89" customFormat="1" ht="36.75" customHeight="1">
      <c r="A9" s="86" t="s">
        <v>201</v>
      </c>
      <c r="B9" s="87" t="s">
        <v>70</v>
      </c>
      <c r="C9" s="86" t="s">
        <v>187</v>
      </c>
      <c r="D9" s="86" t="s">
        <v>201</v>
      </c>
      <c r="E9" s="86" t="s">
        <v>200</v>
      </c>
      <c r="F9" s="86" t="s">
        <v>217</v>
      </c>
      <c r="G9" s="86" t="s">
        <v>218</v>
      </c>
      <c r="H9" s="88" t="s">
        <v>219</v>
      </c>
      <c r="I9" s="88" t="s">
        <v>220</v>
      </c>
    </row>
    <row r="10" spans="1:9" s="89" customFormat="1" ht="36.75" customHeight="1">
      <c r="A10" s="86" t="s">
        <v>212</v>
      </c>
      <c r="B10" s="87" t="s">
        <v>112</v>
      </c>
      <c r="C10" s="86" t="s">
        <v>187</v>
      </c>
      <c r="D10" s="86" t="s">
        <v>206</v>
      </c>
      <c r="E10" s="86" t="s">
        <v>221</v>
      </c>
      <c r="F10" s="86" t="s">
        <v>222</v>
      </c>
      <c r="G10" s="86" t="s">
        <v>223</v>
      </c>
      <c r="H10" s="88" t="s">
        <v>224</v>
      </c>
      <c r="I10" s="88" t="s">
        <v>225</v>
      </c>
    </row>
    <row r="11" spans="1:9" s="89" customFormat="1" ht="36.75" customHeight="1">
      <c r="A11" s="86" t="s">
        <v>200</v>
      </c>
      <c r="B11" s="87" t="s">
        <v>226</v>
      </c>
      <c r="C11" s="86" t="s">
        <v>187</v>
      </c>
      <c r="D11" s="86" t="s">
        <v>227</v>
      </c>
      <c r="E11" s="86" t="s">
        <v>187</v>
      </c>
      <c r="F11" s="86" t="s">
        <v>228</v>
      </c>
      <c r="G11" s="86" t="s">
        <v>185</v>
      </c>
      <c r="H11" s="88" t="s">
        <v>229</v>
      </c>
      <c r="I11" s="88" t="s">
        <v>230</v>
      </c>
    </row>
  </sheetData>
  <mergeCells count="1">
    <mergeCell ref="A1:I1"/>
  </mergeCells>
  <printOptions/>
  <pageMargins left="0.75" right="0.75" top="1" bottom="1" header="0.4921259845" footer="0.492125984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S17:AS22"/>
  <sheetViews>
    <sheetView workbookViewId="0" topLeftCell="S12">
      <selection activeCell="S20" sqref="S20"/>
    </sheetView>
  </sheetViews>
  <sheetFormatPr defaultColWidth="11.421875" defaultRowHeight="12.75"/>
  <cols>
    <col min="1" max="18" width="12.28125" style="0" customWidth="1"/>
    <col min="19" max="44" width="3.7109375" style="0" customWidth="1"/>
    <col min="45" max="16384" width="10.421875" style="0" bestFit="1" customWidth="1"/>
  </cols>
  <sheetData>
    <row r="17" spans="19:45" ht="14.25">
      <c r="S17" s="21">
        <f>IF(('BK5_1_05-06'!G23-'BK5_1_05-06'!J23&lt;1)*OR('BK5_1_05-06'!J23-'BK5_1_05-06'!G23&lt;1),1,0)</f>
        <v>0</v>
      </c>
      <c r="T17" s="21">
        <f>IF(S17=1,1,0)</f>
        <v>0</v>
      </c>
      <c r="U17" s="21">
        <v>1</v>
      </c>
      <c r="V17" s="22">
        <f>IF('BK5_1_05-06'!G17&gt;='BK5_1_05-06'!G18,1,0)</f>
        <v>0</v>
      </c>
      <c r="W17" s="22">
        <f>IF('BK5_1_05-06'!G17&gt;='BK5_1_05-06'!G19,1,0)</f>
        <v>0</v>
      </c>
      <c r="X17" s="22">
        <f>IF('BK5_1_05-06'!G17&gt;='BK5_1_05-06'!G20,1,0)</f>
        <v>0</v>
      </c>
      <c r="Y17" s="22">
        <f>IF('BK5_1_05-06'!G17&gt;='BK5_1_05-06'!G21,1,0)</f>
        <v>1</v>
      </c>
      <c r="Z17" s="22">
        <f>IF('BK5_1_05-06'!G17&gt;='BK5_1_05-06'!G22,1,0)</f>
        <v>0</v>
      </c>
      <c r="AA17" s="22">
        <f>IF('BK5_1_05-06'!G17&gt;'BK5_1_05-06'!J17,1,0)</f>
        <v>0</v>
      </c>
      <c r="AB17" s="22">
        <f>IF('BK5_1_05-06'!G17&gt;'BK5_1_05-06'!J18,1,0)</f>
        <v>0</v>
      </c>
      <c r="AC17" s="22">
        <f>IF('BK5_1_05-06'!G17&gt;'BK5_1_05-06'!J19,1,0)</f>
        <v>0</v>
      </c>
      <c r="AD17" s="22">
        <f>IF('BK5_1_05-06'!G17&gt;'BK5_1_05-06'!J20,1,0)</f>
        <v>0</v>
      </c>
      <c r="AE17" s="22">
        <f>IF('BK5_1_05-06'!G17&gt;'BK5_1_05-06'!J21,1,0)</f>
        <v>0</v>
      </c>
      <c r="AF17" s="24">
        <f>IF('BK5_1_05-06'!G17&gt;'BK5_1_05-06'!J22,1,0)</f>
        <v>0</v>
      </c>
      <c r="AG17" s="22">
        <f>IF('BK5_1_05-06'!J17&gt;='BK5_1_05-06'!G17,1,0)</f>
        <v>1</v>
      </c>
      <c r="AH17" s="22">
        <f>IF('BK5_1_05-06'!J17&gt;='BK5_1_05-06'!G18,1,0)</f>
        <v>0</v>
      </c>
      <c r="AI17" s="22">
        <f>IF('BK5_1_05-06'!J17&gt;='BK5_1_05-06'!G19,1,0)</f>
        <v>0</v>
      </c>
      <c r="AJ17" s="22">
        <f>IF('BK5_1_05-06'!J17&gt;='BK5_1_05-06'!G20,1,0)</f>
        <v>0</v>
      </c>
      <c r="AK17" s="22">
        <f>IF('BK5_1_05-06'!J17&gt;='BK5_1_05-06'!G21,1,0)</f>
        <v>1</v>
      </c>
      <c r="AL17" s="22">
        <f>IF('BK5_1_05-06'!J17&gt;='BK5_1_05-06'!G22,1,0)</f>
        <v>1</v>
      </c>
      <c r="AM17" s="22">
        <f>IF('BK5_1_05-06'!J17&gt;='BK5_1_05-06'!J18,1,0)</f>
        <v>0</v>
      </c>
      <c r="AN17" s="22">
        <f>IF('BK5_1_05-06'!J17&gt;='BK5_1_05-06'!J19,1,0)</f>
        <v>0</v>
      </c>
      <c r="AO17" s="22">
        <f>IF('BK5_1_05-06'!J17&gt;='BK5_1_05-06'!J20,1,0)</f>
        <v>0</v>
      </c>
      <c r="AP17" s="22">
        <f>IF('BK5_1_05-06'!J17&gt;='BK5_1_05-06'!J21,1,0)</f>
        <v>0</v>
      </c>
      <c r="AQ17" s="22">
        <f>IF('BK5_1_05-06'!J17&gt;='BK5_1_05-06'!J22,1,0)</f>
        <v>1</v>
      </c>
      <c r="AR17" s="22">
        <v>1</v>
      </c>
      <c r="AS17" s="9"/>
    </row>
    <row r="18" spans="19:45" ht="14.25">
      <c r="S18" s="21">
        <f>IF('BK5_1_05-06'!G23-'BK5_1_05-06'!J23&gt;=1,2,0)</f>
        <v>0</v>
      </c>
      <c r="T18" s="21">
        <f>IF('BK5_1_05-06'!J23-'BK5_1_05-06'!G23&gt;=1,2,0)</f>
        <v>2</v>
      </c>
      <c r="U18" s="21">
        <v>1</v>
      </c>
      <c r="V18" s="22">
        <f>IF('BK5_1_05-06'!G18&gt;='BK5_1_05-06'!G19,1,0)</f>
        <v>1</v>
      </c>
      <c r="W18" s="22">
        <f>IF('BK5_1_05-06'!G18&gt;='BK5_1_05-06'!G20,1,0)</f>
        <v>1</v>
      </c>
      <c r="X18" s="22">
        <f>IF('BK5_1_05-06'!G18&gt;='BK5_1_05-06'!G21,1,0)</f>
        <v>1</v>
      </c>
      <c r="Y18" s="22">
        <f>IF('BK5_1_05-06'!G18&gt;='BK5_1_05-06'!G22,1,0)</f>
        <v>1</v>
      </c>
      <c r="Z18" s="22">
        <f>IF('BK5_1_05-06'!G18&gt;'BK5_1_05-06'!G17,1,0)</f>
        <v>1</v>
      </c>
      <c r="AA18" s="22">
        <f>IF('BK5_1_05-06'!G18&gt;'BK5_1_05-06'!J18,1,0)</f>
        <v>1</v>
      </c>
      <c r="AB18" s="22">
        <f>IF('BK5_1_05-06'!G18&gt;'BK5_1_05-06'!J19,1,0)</f>
        <v>0</v>
      </c>
      <c r="AC18" s="22">
        <f>IF('BK5_1_05-06'!G18&gt;'BK5_1_05-06'!J20,1,0)</f>
        <v>1</v>
      </c>
      <c r="AD18" s="22">
        <f>IF('BK5_1_05-06'!G18&gt;'BK5_1_05-06'!J21,1,0)</f>
        <v>1</v>
      </c>
      <c r="AE18" s="22">
        <f>IF('BK5_1_05-06'!G18&gt;'BK5_1_05-06'!J22,1,0)</f>
        <v>1</v>
      </c>
      <c r="AF18" s="24">
        <f>IF('BK5_1_05-06'!G18&gt;'BK5_1_05-06'!J17,1,0)</f>
        <v>1</v>
      </c>
      <c r="AG18" s="22">
        <f>IF('BK5_1_05-06'!J18&gt;='BK5_1_05-06'!G18,1,0)</f>
        <v>0</v>
      </c>
      <c r="AH18" s="22">
        <f>IF('BK5_1_05-06'!J18&gt;='BK5_1_05-06'!G19,1,0)</f>
        <v>0</v>
      </c>
      <c r="AI18" s="22">
        <f>IF('BK5_1_05-06'!J18&gt;='BK5_1_05-06'!G20,1,0)</f>
        <v>0</v>
      </c>
      <c r="AJ18" s="22">
        <f>IF('BK5_1_05-06'!J18&gt;='BK5_1_05-06'!G21,1,0)</f>
        <v>1</v>
      </c>
      <c r="AK18" s="22">
        <f>IF('BK5_1_05-06'!J18&gt;='BK5_1_05-06'!G22,1,0)</f>
        <v>1</v>
      </c>
      <c r="AL18" s="22">
        <f>IF('BK5_1_05-06'!J18&gt;='BK5_1_05-06'!G17,1,0)</f>
        <v>1</v>
      </c>
      <c r="AM18" s="22">
        <f>IF('BK5_1_05-06'!J18&gt;='BK5_1_05-06'!J19,1,0)</f>
        <v>0</v>
      </c>
      <c r="AN18" s="22">
        <f>IF('BK5_1_05-06'!J18&gt;='BK5_1_05-06'!J20,1,0)</f>
        <v>0</v>
      </c>
      <c r="AO18" s="22">
        <f>IF('BK5_1_05-06'!J18&gt;='BK5_1_05-06'!J21,1,0)</f>
        <v>0</v>
      </c>
      <c r="AP18" s="22">
        <f>IF('BK5_1_05-06'!J18&gt;='BK5_1_05-06'!J22,1,0)</f>
        <v>1</v>
      </c>
      <c r="AQ18" s="22">
        <f>IF('BK5_1_05-06'!J18&gt;'BK5_1_05-06'!J17,1,0)</f>
        <v>1</v>
      </c>
      <c r="AR18" s="22">
        <v>1</v>
      </c>
      <c r="AS18" s="9"/>
    </row>
    <row r="19" spans="19:45" ht="14.25">
      <c r="S19" s="21">
        <f>IF('BK5_1_05-06'!J25&gt;30,0,1)</f>
        <v>0</v>
      </c>
      <c r="T19" s="21">
        <f>IF('BK5_1_05-06'!J25&gt;30,1,0)</f>
        <v>1</v>
      </c>
      <c r="U19" s="21">
        <v>1</v>
      </c>
      <c r="V19" s="22">
        <f>IF('BK5_1_05-06'!G19&gt;='BK5_1_05-06'!G20,1,0)</f>
        <v>1</v>
      </c>
      <c r="W19" s="22">
        <f>IF('BK5_1_05-06'!G19&gt;='BK5_1_05-06'!G21,1,0)</f>
        <v>1</v>
      </c>
      <c r="X19" s="22">
        <f>IF('BK5_1_05-06'!G19&gt;='BK5_1_05-06'!G22,1,0)</f>
        <v>1</v>
      </c>
      <c r="Y19" s="22">
        <f>IF('BK5_1_05-06'!G19&gt;'BK5_1_05-06'!G17,1,0)</f>
        <v>1</v>
      </c>
      <c r="Z19" s="22">
        <f>IF('BK5_1_05-06'!G19&gt;'BK5_1_05-06'!G18,1,0)</f>
        <v>0</v>
      </c>
      <c r="AA19" s="22">
        <f>IF('BK5_1_05-06'!G19&gt;'BK5_1_05-06'!J19,1,0)</f>
        <v>0</v>
      </c>
      <c r="AB19" s="22">
        <f>IF('BK5_1_05-06'!G19&gt;'BK5_1_05-06'!J20,1,0)</f>
        <v>1</v>
      </c>
      <c r="AC19" s="22">
        <f>IF('BK5_1_05-06'!G19&gt;'BK5_1_05-06'!J21,1,0)</f>
        <v>1</v>
      </c>
      <c r="AD19" s="22">
        <f>IF('BK5_1_05-06'!G19&gt;'BK5_1_05-06'!J22,1,0)</f>
        <v>1</v>
      </c>
      <c r="AE19" s="22">
        <f>IF('BK5_1_05-06'!G19&gt;'BK5_1_05-06'!J17,1,0)</f>
        <v>1</v>
      </c>
      <c r="AF19" s="24">
        <f>IF('BK5_1_05-06'!G19&gt;'BK5_1_05-06'!J18,1,0)</f>
        <v>1</v>
      </c>
      <c r="AG19" s="22">
        <f>IF('BK5_1_05-06'!J19&gt;='BK5_1_05-06'!G19,1,0)</f>
        <v>1</v>
      </c>
      <c r="AH19" s="22">
        <f>IF('BK5_1_05-06'!J19&gt;='BK5_1_05-06'!G20,1,0)</f>
        <v>1</v>
      </c>
      <c r="AI19" s="22">
        <f>IF('BK5_1_05-06'!J19&gt;='BK5_1_05-06'!G21,1,0)</f>
        <v>1</v>
      </c>
      <c r="AJ19" s="22">
        <f>IF('BK5_1_05-06'!J19&gt;='BK5_1_05-06'!G22,1,0)</f>
        <v>1</v>
      </c>
      <c r="AK19" s="22">
        <f>IF('BK5_1_05-06'!J19&gt;='BK5_1_05-06'!G17,1,0)</f>
        <v>1</v>
      </c>
      <c r="AL19" s="22">
        <f>IF('BK5_1_05-06'!J19&gt;='BK5_1_05-06'!G18,1,0)</f>
        <v>1</v>
      </c>
      <c r="AM19" s="22">
        <f>IF('BK5_1_05-06'!J19&gt;='BK5_1_05-06'!J20,1,0)</f>
        <v>1</v>
      </c>
      <c r="AN19" s="22">
        <f>IF('BK5_1_05-06'!J19&gt;='BK5_1_05-06'!J21,1,0)</f>
        <v>1</v>
      </c>
      <c r="AO19" s="22">
        <f>IF('BK5_1_05-06'!J19&gt;='BK5_1_05-06'!J22,1,0)</f>
        <v>1</v>
      </c>
      <c r="AP19" s="22">
        <f>IF('BK5_1_05-06'!J19&gt;'BK5_1_05-06'!J17,1,0)</f>
        <v>1</v>
      </c>
      <c r="AQ19" s="22">
        <f>IF('BK5_1_05-06'!J19&gt;'BK5_1_05-06'!J18,1,0)</f>
        <v>1</v>
      </c>
      <c r="AR19" s="22">
        <v>1</v>
      </c>
      <c r="AS19" s="9"/>
    </row>
    <row r="20" spans="19:45" ht="14.25">
      <c r="S20" s="22"/>
      <c r="T20" s="22"/>
      <c r="U20" s="21">
        <v>1</v>
      </c>
      <c r="V20" s="22">
        <f>IF('BK5_1_05-06'!G20&gt;='BK5_1_05-06'!G21,1,0)</f>
        <v>1</v>
      </c>
      <c r="W20" s="22">
        <f>IF('BK5_1_05-06'!G20&gt;='BK5_1_05-06'!G22,1,0)</f>
        <v>1</v>
      </c>
      <c r="X20" s="22">
        <f>IF('BK5_1_05-06'!G20&gt;'BK5_1_05-06'!G17,1,0)</f>
        <v>1</v>
      </c>
      <c r="Y20" s="22">
        <f>IF('BK5_1_05-06'!G20&gt;'BK5_1_05-06'!G18,1,0)</f>
        <v>0</v>
      </c>
      <c r="Z20" s="22">
        <f>IF('BK5_1_05-06'!G20&gt;'BK5_1_05-06'!G19,1,0)</f>
        <v>0</v>
      </c>
      <c r="AA20" s="22">
        <f>IF('BK5_1_05-06'!G20&gt;'BK5_1_05-06'!J20,1,0)</f>
        <v>1</v>
      </c>
      <c r="AB20" s="22">
        <f>IF('BK5_1_05-06'!G20&gt;'BK5_1_05-06'!J21,1,0)</f>
        <v>0</v>
      </c>
      <c r="AC20" s="22">
        <f>IF('BK5_1_05-06'!G20&gt;'BK5_1_05-06'!J22,1,0)</f>
        <v>1</v>
      </c>
      <c r="AD20" s="22">
        <f>IF('BK5_1_05-06'!G20&gt;'BK5_1_05-06'!J17,1,0)</f>
        <v>1</v>
      </c>
      <c r="AE20" s="22">
        <f>IF('BK5_1_05-06'!G20&gt;'BK5_1_05-06'!J18,1,0)</f>
        <v>1</v>
      </c>
      <c r="AF20" s="24">
        <f>IF('BK5_1_05-06'!G20&gt;'BK5_1_05-06'!J19,1,0)</f>
        <v>0</v>
      </c>
      <c r="AG20" s="22">
        <f>IF('BK5_1_05-06'!J20&gt;='BK5_1_05-06'!G20,1,0)</f>
        <v>0</v>
      </c>
      <c r="AH20" s="22">
        <f>IF('BK5_1_05-06'!J20&gt;='BK5_1_05-06'!G21,1,0)</f>
        <v>1</v>
      </c>
      <c r="AI20" s="22">
        <f>IF('BK5_1_05-06'!J20&gt;='BK5_1_05-06'!G22,1,0)</f>
        <v>1</v>
      </c>
      <c r="AJ20" s="22">
        <f>IF('BK5_1_05-06'!J20&gt;='BK5_1_05-06'!G17,1,0)</f>
        <v>1</v>
      </c>
      <c r="AK20" s="22">
        <f>IF('BK5_1_05-06'!J20&gt;='BK5_1_05-06'!G18,1,0)</f>
        <v>0</v>
      </c>
      <c r="AL20" s="22">
        <f>IF('BK5_1_05-06'!J20&gt;='BK5_1_05-06'!G19,1,0)</f>
        <v>0</v>
      </c>
      <c r="AM20" s="22">
        <f>IF('BK5_1_05-06'!J20&gt;='BK5_1_05-06'!J21,1,0)</f>
        <v>0</v>
      </c>
      <c r="AN20" s="22">
        <f>IF('BK5_1_05-06'!J20&gt;='BK5_1_05-06'!J22,1,0)</f>
        <v>1</v>
      </c>
      <c r="AO20" s="22">
        <f>IF('BK5_1_05-06'!J20&gt;'BK5_1_05-06'!J17,1,0)</f>
        <v>1</v>
      </c>
      <c r="AP20" s="22">
        <f>IF('BK5_1_05-06'!J20&gt;'BK5_1_05-06'!J18,1,0)</f>
        <v>1</v>
      </c>
      <c r="AQ20" s="22">
        <f>IF('BK5_1_05-06'!J20&gt;'BK5_1_05-06'!J19,1,0)</f>
        <v>0</v>
      </c>
      <c r="AR20" s="22">
        <v>1</v>
      </c>
      <c r="AS20" s="9"/>
    </row>
    <row r="21" spans="21:44" ht="12.75">
      <c r="U21" s="21">
        <v>1</v>
      </c>
      <c r="V21" s="22">
        <f>IF('BK5_1_05-06'!G21&gt;='BK5_1_05-06'!G22,1,0)</f>
        <v>0</v>
      </c>
      <c r="W21" s="22">
        <f>IF('BK5_1_05-06'!G21&gt;'BK5_1_05-06'!G17,1,0)</f>
        <v>0</v>
      </c>
      <c r="X21" s="22">
        <f>IF('BK5_1_05-06'!G21&gt;'BK5_1_05-06'!G18,1,0)</f>
        <v>0</v>
      </c>
      <c r="Y21" s="22">
        <f>IF('BK5_1_05-06'!G21&gt;'BK5_1_05-06'!G19,1,0)</f>
        <v>0</v>
      </c>
      <c r="Z21" s="22">
        <f>IF('BK5_1_05-06'!G21&gt;'BK5_1_05-06'!G20,1,0)</f>
        <v>0</v>
      </c>
      <c r="AA21" s="22">
        <f>IF('BK5_1_05-06'!G21&gt;'BK5_1_05-06'!J21,1,0)</f>
        <v>0</v>
      </c>
      <c r="AB21" s="22">
        <f>IF('BK5_1_05-06'!G21&gt;'BK5_1_05-06'!J22,1,0)</f>
        <v>0</v>
      </c>
      <c r="AC21" s="22">
        <f>IF('BK5_1_05-06'!G21&gt;'BK5_1_05-06'!J17,1,0)</f>
        <v>0</v>
      </c>
      <c r="AD21" s="22">
        <f>IF('BK5_1_05-06'!G21&gt;'BK5_1_05-06'!J18,1,0)</f>
        <v>0</v>
      </c>
      <c r="AE21" s="22">
        <f>IF('BK5_1_05-06'!G21&gt;'BK5_1_05-06'!J19,1,0)</f>
        <v>0</v>
      </c>
      <c r="AF21" s="24">
        <f>IF('BK5_1_05-06'!G21&gt;'BK5_1_05-06'!J20,1,0)</f>
        <v>0</v>
      </c>
      <c r="AG21" s="22">
        <f>IF('BK5_1_05-06'!J21&gt;='BK5_1_05-06'!G21,1,0)</f>
        <v>1</v>
      </c>
      <c r="AH21" s="22">
        <f>IF('BK5_1_05-06'!J21&gt;='BK5_1_05-06'!G22,1,0)</f>
        <v>1</v>
      </c>
      <c r="AI21" s="22">
        <f>IF('BK5_1_05-06'!J21&gt;='BK5_1_05-06'!G17,1,0)</f>
        <v>1</v>
      </c>
      <c r="AJ21" s="22">
        <f>IF('BK5_1_05-06'!J21&gt;='BK5_1_05-06'!G18,1,0)</f>
        <v>0</v>
      </c>
      <c r="AK21" s="22">
        <f>IF('BK5_1_05-06'!J21&gt;='BK5_1_05-06'!G19,1,0)</f>
        <v>0</v>
      </c>
      <c r="AL21" s="22">
        <f>IF('BK5_1_05-06'!J21&gt;='BK5_1_05-06'!G20,1,0)</f>
        <v>1</v>
      </c>
      <c r="AM21" s="22">
        <f>IF('BK5_1_05-06'!J21&gt;='BK5_1_05-06'!J22,1,0)</f>
        <v>1</v>
      </c>
      <c r="AN21" s="22">
        <f>IF('BK5_1_05-06'!J21&gt;'BK5_1_05-06'!J17,1,0)</f>
        <v>1</v>
      </c>
      <c r="AO21" s="22">
        <f>IF('BK5_1_05-06'!J21&gt;'BK5_1_05-06'!J18,1,0)</f>
        <v>1</v>
      </c>
      <c r="AP21" s="22">
        <f>IF('BK5_1_05-06'!J21&gt;'BK5_1_05-06'!J19,1,0)</f>
        <v>0</v>
      </c>
      <c r="AQ21" s="22">
        <f>IF('BK5_1_05-06'!J21&gt;'BK5_1_05-06'!J20,1,0)</f>
        <v>1</v>
      </c>
      <c r="AR21" s="22">
        <v>1</v>
      </c>
    </row>
    <row r="22" spans="21:44" ht="12.75">
      <c r="U22" s="21">
        <v>1</v>
      </c>
      <c r="V22" s="22">
        <f>IF('BK5_1_05-06'!G22&gt;'BK5_1_05-06'!G17,1,0)</f>
        <v>1</v>
      </c>
      <c r="W22" s="22">
        <f>IF('BK5_1_05-06'!G22&gt;'BK5_1_05-06'!G18,1,0)</f>
        <v>0</v>
      </c>
      <c r="X22" s="22">
        <f>IF('BK5_1_05-06'!G22&gt;'BK5_1_05-06'!G19,1,0)</f>
        <v>0</v>
      </c>
      <c r="Y22" s="22">
        <f>IF('BK5_1_05-06'!G22&gt;'BK5_1_05-06'!G20,1,0)</f>
        <v>0</v>
      </c>
      <c r="Z22" s="22">
        <f>IF('BK5_1_05-06'!G22&gt;'BK5_1_05-06'!G21,1,0)</f>
        <v>1</v>
      </c>
      <c r="AA22" s="22">
        <f>IF('BK5_1_05-06'!G22&gt;'BK5_1_05-06'!J22,1,0)</f>
        <v>0</v>
      </c>
      <c r="AB22" s="22">
        <f>IF('BK5_1_05-06'!G22&gt;'BK5_1_05-06'!J17,1,0)</f>
        <v>0</v>
      </c>
      <c r="AC22" s="22">
        <f>IF('BK5_1_05-06'!G22&gt;'BK5_1_05-06'!J18,1,0)</f>
        <v>0</v>
      </c>
      <c r="AD22" s="22">
        <f>IF('BK5_1_05-06'!G22&gt;'BK5_1_05-06'!J19,1,0)</f>
        <v>0</v>
      </c>
      <c r="AE22" s="22">
        <f>IF('BK5_1_05-06'!G22&gt;'BK5_1_05-06'!J20,1,0)</f>
        <v>0</v>
      </c>
      <c r="AF22" s="24">
        <f>IF('BK5_1_05-06'!G22&gt;'BK5_1_05-06'!J21,1,0)</f>
        <v>0</v>
      </c>
      <c r="AG22" s="22">
        <f>IF('BK5_1_05-06'!J22&gt;='BK5_1_05-06'!G22,1,0)</f>
        <v>1</v>
      </c>
      <c r="AH22" s="22">
        <f>IF('BK5_1_05-06'!J22&gt;='BK5_1_05-06'!G17,1,0)</f>
        <v>1</v>
      </c>
      <c r="AI22" s="22">
        <f>IF('BK5_1_05-06'!J22&gt;='BK5_1_05-06'!G18,1,0)</f>
        <v>0</v>
      </c>
      <c r="AJ22" s="22">
        <f>IF('BK5_1_05-06'!J22&gt;='BK5_1_05-06'!G19,1,0)</f>
        <v>0</v>
      </c>
      <c r="AK22" s="22">
        <f>IF('BK5_1_05-06'!J22&gt;='BK5_1_05-06'!G20,1,0)</f>
        <v>0</v>
      </c>
      <c r="AL22" s="22">
        <f>IF('BK5_1_05-06'!J22&gt;='BK5_1_05-06'!G21,1,0)</f>
        <v>1</v>
      </c>
      <c r="AM22" s="22">
        <f>IF('BK5_1_05-06'!J22&gt;'BK5_1_05-06'!J17,1,0)</f>
        <v>0</v>
      </c>
      <c r="AN22" s="22">
        <f>IF('BK5_1_05-06'!J22&gt;'BK5_1_05-06'!J18,1,0)</f>
        <v>0</v>
      </c>
      <c r="AO22" s="22">
        <f>IF('BK5_1_05-06'!J22&gt;'BK5_1_05-06'!J19,1,0)</f>
        <v>0</v>
      </c>
      <c r="AP22" s="22">
        <f>IF('BK5_1_05-06'!J22&gt;'BK5_1_05-06'!J20,1,0)</f>
        <v>0</v>
      </c>
      <c r="AQ22" s="22">
        <f>IF('BK5_1_05-06'!J22&gt;'BK5_1_05-06'!J21,1,0)</f>
        <v>0</v>
      </c>
      <c r="AR22" s="22">
        <v>1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5</v>
      </c>
      <c r="Q4" s="10"/>
    </row>
    <row r="5" ht="3" customHeight="1">
      <c r="M5" s="11"/>
    </row>
    <row r="6" spans="1:17" ht="12.75" customHeight="1">
      <c r="A6" s="4" t="s">
        <v>52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2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54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55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56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11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57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15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 t="s">
        <v>58</v>
      </c>
      <c r="C14" s="46"/>
      <c r="D14" s="46"/>
      <c r="E14" s="29" t="s">
        <v>19</v>
      </c>
      <c r="F14" s="74"/>
      <c r="G14" s="76" t="s">
        <v>59</v>
      </c>
      <c r="H14" s="39"/>
      <c r="I14" s="27"/>
      <c r="J14" s="46"/>
      <c r="K14" s="74" t="s">
        <v>18</v>
      </c>
      <c r="L14" s="46"/>
      <c r="M14" s="46"/>
      <c r="N14" s="27"/>
      <c r="O14" s="29" t="s">
        <v>19</v>
      </c>
      <c r="P14" s="68"/>
      <c r="Q14" s="46"/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17</v>
      </c>
      <c r="B17" s="50" t="s">
        <v>60</v>
      </c>
      <c r="C17" s="51"/>
      <c r="D17" s="51"/>
      <c r="E17" s="52"/>
      <c r="F17" s="44">
        <v>8</v>
      </c>
      <c r="G17" s="47">
        <v>761</v>
      </c>
      <c r="H17" s="48"/>
      <c r="I17" s="47"/>
      <c r="J17" s="48">
        <v>734</v>
      </c>
      <c r="K17" s="45">
        <v>5</v>
      </c>
      <c r="L17" s="50" t="s">
        <v>61</v>
      </c>
      <c r="M17" s="51"/>
      <c r="N17" s="51"/>
      <c r="O17" s="51"/>
      <c r="P17" s="52"/>
      <c r="Q17" s="64">
        <v>3</v>
      </c>
    </row>
    <row r="18" spans="1:17" ht="16.5" customHeight="1">
      <c r="A18" s="62">
        <v>20</v>
      </c>
      <c r="B18" s="50" t="s">
        <v>62</v>
      </c>
      <c r="C18" s="51"/>
      <c r="D18" s="51"/>
      <c r="E18" s="52"/>
      <c r="F18" s="44">
        <v>7</v>
      </c>
      <c r="G18" s="47">
        <v>744</v>
      </c>
      <c r="H18" s="48"/>
      <c r="I18" s="47"/>
      <c r="J18" s="48">
        <v>700</v>
      </c>
      <c r="K18" s="45">
        <v>1</v>
      </c>
      <c r="L18" s="50" t="s">
        <v>63</v>
      </c>
      <c r="M18" s="51"/>
      <c r="N18" s="51"/>
      <c r="O18" s="51"/>
      <c r="P18" s="52"/>
      <c r="Q18" s="62">
        <v>4</v>
      </c>
    </row>
    <row r="19" spans="1:17" ht="16.5" customHeight="1">
      <c r="A19" s="62">
        <v>22</v>
      </c>
      <c r="B19" s="50" t="s">
        <v>64</v>
      </c>
      <c r="C19" s="51"/>
      <c r="D19" s="51"/>
      <c r="E19" s="52"/>
      <c r="F19" s="44">
        <v>12</v>
      </c>
      <c r="G19" s="47">
        <v>797</v>
      </c>
      <c r="H19" s="48"/>
      <c r="I19" s="47"/>
      <c r="J19" s="48">
        <v>701</v>
      </c>
      <c r="K19" s="45">
        <v>2</v>
      </c>
      <c r="L19" s="50" t="s">
        <v>31</v>
      </c>
      <c r="M19" s="51"/>
      <c r="N19" s="51"/>
      <c r="O19" s="51"/>
      <c r="P19" s="52"/>
      <c r="Q19" s="62">
        <v>8</v>
      </c>
    </row>
    <row r="20" spans="1:17" ht="16.5" customHeight="1">
      <c r="A20" s="62">
        <v>24</v>
      </c>
      <c r="B20" s="50" t="s">
        <v>65</v>
      </c>
      <c r="C20" s="51"/>
      <c r="D20" s="51"/>
      <c r="E20" s="52"/>
      <c r="F20" s="44">
        <v>11</v>
      </c>
      <c r="G20" s="47">
        <v>796</v>
      </c>
      <c r="H20" s="48"/>
      <c r="I20" s="47"/>
      <c r="J20" s="48">
        <v>737</v>
      </c>
      <c r="K20" s="45">
        <v>6</v>
      </c>
      <c r="L20" s="50" t="s">
        <v>33</v>
      </c>
      <c r="M20" s="51"/>
      <c r="N20" s="51"/>
      <c r="O20" s="51"/>
      <c r="P20" s="52"/>
      <c r="Q20" s="62">
        <v>9</v>
      </c>
    </row>
    <row r="21" spans="1:17" ht="16.5" customHeight="1">
      <c r="A21" s="62">
        <v>28</v>
      </c>
      <c r="B21" s="50" t="s">
        <v>66</v>
      </c>
      <c r="C21" s="51"/>
      <c r="D21" s="51"/>
      <c r="E21" s="52"/>
      <c r="F21" s="44">
        <v>3</v>
      </c>
      <c r="G21" s="47">
        <v>712</v>
      </c>
      <c r="H21" s="48"/>
      <c r="I21" s="47"/>
      <c r="J21" s="48">
        <v>763</v>
      </c>
      <c r="K21" s="45">
        <v>9</v>
      </c>
      <c r="L21" s="50" t="s">
        <v>35</v>
      </c>
      <c r="M21" s="51"/>
      <c r="N21" s="51"/>
      <c r="O21" s="51"/>
      <c r="P21" s="52"/>
      <c r="Q21" s="62">
        <v>10</v>
      </c>
    </row>
    <row r="22" spans="1:17" ht="16.5" customHeight="1">
      <c r="A22" s="77">
        <v>29</v>
      </c>
      <c r="B22" s="50" t="s">
        <v>67</v>
      </c>
      <c r="C22" s="51"/>
      <c r="D22" s="51"/>
      <c r="E22" s="52"/>
      <c r="F22" s="44">
        <v>10</v>
      </c>
      <c r="G22" s="47">
        <v>772</v>
      </c>
      <c r="H22" s="48"/>
      <c r="I22" s="47"/>
      <c r="J22" s="48">
        <v>712</v>
      </c>
      <c r="K22" s="45">
        <v>4</v>
      </c>
      <c r="L22" s="50" t="s">
        <v>39</v>
      </c>
      <c r="M22" s="55"/>
      <c r="N22" s="55"/>
      <c r="O22" s="55"/>
      <c r="P22" s="56"/>
      <c r="Q22" s="77">
        <v>11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4582</v>
      </c>
      <c r="H23" s="59"/>
      <c r="I23" s="58">
        <f>SUM(I17:J22)</f>
        <v>4347</v>
      </c>
      <c r="J23" s="59">
        <f>SUM(I17:J22)</f>
        <v>4347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235</v>
      </c>
      <c r="B25" s="36">
        <f>IF(G23=0,0,AVERAGE(G17:H22))</f>
        <v>763.6666666666666</v>
      </c>
      <c r="F25" s="5" t="s">
        <v>43</v>
      </c>
      <c r="G25" s="41">
        <f>SUM(F17:F22)</f>
        <v>51</v>
      </c>
      <c r="H25" s="42"/>
      <c r="I25" s="42"/>
      <c r="J25" s="41">
        <f>SUM(K17:K22)</f>
        <v>27</v>
      </c>
      <c r="K25" s="4" t="s">
        <v>44</v>
      </c>
      <c r="L25" s="4"/>
      <c r="P25" s="35">
        <f>IF(I23=0,0,AVERAGE(I17:J22))</f>
        <v>724.5</v>
      </c>
      <c r="Q25" s="34">
        <f>I23-G23</f>
        <v>-235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/>
      <c r="F30" s="61"/>
      <c r="G30" s="61"/>
      <c r="H30" s="28"/>
      <c r="I30" s="28"/>
      <c r="J30" s="4" t="s">
        <v>50</v>
      </c>
      <c r="M30" s="61"/>
      <c r="N30" s="61"/>
      <c r="O30" s="61" t="s">
        <v>51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9</v>
      </c>
      <c r="Q4" s="10"/>
    </row>
    <row r="5" ht="3" customHeight="1">
      <c r="M5" s="11"/>
    </row>
    <row r="6" spans="1:17" ht="12.75" customHeight="1">
      <c r="A6" s="4" t="s">
        <v>68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3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7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69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11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70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15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71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 t="s">
        <v>18</v>
      </c>
      <c r="C14" s="46"/>
      <c r="D14" s="46"/>
      <c r="E14" s="29" t="s">
        <v>19</v>
      </c>
      <c r="F14" s="74" t="s">
        <v>20</v>
      </c>
      <c r="G14" s="46"/>
      <c r="H14" s="39"/>
      <c r="I14" s="27"/>
      <c r="J14" s="46"/>
      <c r="K14" s="46" t="s">
        <v>72</v>
      </c>
      <c r="L14" s="46"/>
      <c r="M14" s="46"/>
      <c r="N14" s="27"/>
      <c r="O14" s="29" t="s">
        <v>19</v>
      </c>
      <c r="P14" s="68"/>
      <c r="Q14" s="78" t="s">
        <v>73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7</v>
      </c>
      <c r="B17" s="50" t="s">
        <v>29</v>
      </c>
      <c r="C17" s="51"/>
      <c r="D17" s="51"/>
      <c r="E17" s="52"/>
      <c r="F17" s="44">
        <v>4</v>
      </c>
      <c r="G17" s="47">
        <v>690</v>
      </c>
      <c r="H17" s="48"/>
      <c r="I17" s="47"/>
      <c r="J17" s="48">
        <v>687</v>
      </c>
      <c r="K17" s="45">
        <v>3</v>
      </c>
      <c r="L17" s="50" t="s">
        <v>74</v>
      </c>
      <c r="M17" s="51"/>
      <c r="N17" s="51"/>
      <c r="O17" s="51"/>
      <c r="P17" s="52"/>
      <c r="Q17" s="63">
        <v>6</v>
      </c>
    </row>
    <row r="18" spans="1:17" ht="16.5" customHeight="1">
      <c r="A18" s="62">
        <v>4</v>
      </c>
      <c r="B18" s="50" t="s">
        <v>75</v>
      </c>
      <c r="C18" s="51"/>
      <c r="D18" s="51"/>
      <c r="E18" s="52"/>
      <c r="F18" s="44">
        <v>1</v>
      </c>
      <c r="G18" s="47">
        <v>646</v>
      </c>
      <c r="H18" s="48"/>
      <c r="I18" s="47"/>
      <c r="J18" s="48">
        <v>667</v>
      </c>
      <c r="K18" s="45">
        <v>2</v>
      </c>
      <c r="L18" s="50" t="s">
        <v>76</v>
      </c>
      <c r="M18" s="51"/>
      <c r="N18" s="51"/>
      <c r="O18" s="51"/>
      <c r="P18" s="52"/>
      <c r="Q18" s="63">
        <v>8</v>
      </c>
    </row>
    <row r="19" spans="1:17" ht="16.5" customHeight="1">
      <c r="A19" s="62">
        <v>9</v>
      </c>
      <c r="B19" s="50" t="s">
        <v>33</v>
      </c>
      <c r="C19" s="51"/>
      <c r="D19" s="51"/>
      <c r="E19" s="52"/>
      <c r="F19" s="44">
        <v>8</v>
      </c>
      <c r="G19" s="47">
        <v>740</v>
      </c>
      <c r="H19" s="48"/>
      <c r="I19" s="47"/>
      <c r="J19" s="48">
        <v>693</v>
      </c>
      <c r="K19" s="45">
        <v>5</v>
      </c>
      <c r="L19" s="50" t="s">
        <v>77</v>
      </c>
      <c r="M19" s="51"/>
      <c r="N19" s="51"/>
      <c r="O19" s="51"/>
      <c r="P19" s="52"/>
      <c r="Q19" s="63"/>
    </row>
    <row r="20" spans="1:17" ht="16.5" customHeight="1">
      <c r="A20" s="62">
        <v>10</v>
      </c>
      <c r="B20" s="50" t="s">
        <v>35</v>
      </c>
      <c r="C20" s="51"/>
      <c r="D20" s="51"/>
      <c r="E20" s="52"/>
      <c r="F20" s="44">
        <v>7</v>
      </c>
      <c r="G20" s="47">
        <v>713</v>
      </c>
      <c r="H20" s="48"/>
      <c r="I20" s="47"/>
      <c r="J20" s="48">
        <v>698</v>
      </c>
      <c r="K20" s="45">
        <v>6</v>
      </c>
      <c r="L20" s="50" t="s">
        <v>78</v>
      </c>
      <c r="M20" s="51"/>
      <c r="N20" s="51"/>
      <c r="O20" s="51"/>
      <c r="P20" s="52"/>
      <c r="Q20" s="63"/>
    </row>
    <row r="21" spans="1:17" ht="16.5" customHeight="1">
      <c r="A21" s="69">
        <v>18</v>
      </c>
      <c r="B21" s="50" t="s">
        <v>79</v>
      </c>
      <c r="C21" s="51"/>
      <c r="D21" s="51"/>
      <c r="E21" s="52"/>
      <c r="F21" s="44">
        <v>12</v>
      </c>
      <c r="G21" s="47">
        <v>782</v>
      </c>
      <c r="H21" s="48"/>
      <c r="I21" s="47"/>
      <c r="J21" s="48">
        <v>744</v>
      </c>
      <c r="K21" s="45">
        <v>9</v>
      </c>
      <c r="L21" s="50" t="s">
        <v>80</v>
      </c>
      <c r="M21" s="51"/>
      <c r="N21" s="51"/>
      <c r="O21" s="51"/>
      <c r="P21" s="52"/>
      <c r="Q21" s="63"/>
    </row>
    <row r="22" spans="1:17" ht="16.5" customHeight="1">
      <c r="A22" s="70">
        <v>12</v>
      </c>
      <c r="B22" s="50" t="s">
        <v>39</v>
      </c>
      <c r="C22" s="51"/>
      <c r="D22" s="51"/>
      <c r="E22" s="52"/>
      <c r="F22" s="44">
        <v>11</v>
      </c>
      <c r="G22" s="47">
        <v>773</v>
      </c>
      <c r="H22" s="48"/>
      <c r="I22" s="47"/>
      <c r="J22" s="48">
        <v>754</v>
      </c>
      <c r="K22" s="45">
        <v>10</v>
      </c>
      <c r="L22" s="50" t="s">
        <v>81</v>
      </c>
      <c r="M22" s="55"/>
      <c r="N22" s="55"/>
      <c r="O22" s="55"/>
      <c r="P22" s="56"/>
      <c r="Q22" s="71"/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4344</v>
      </c>
      <c r="H23" s="59"/>
      <c r="I23" s="58">
        <f>SUM(I17:J22)</f>
        <v>4243</v>
      </c>
      <c r="J23" s="59">
        <f>SUM(I17:J22)</f>
        <v>4243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101</v>
      </c>
      <c r="B25" s="36">
        <f>IF(G23=0,0,AVERAGE(G17:H22))</f>
        <v>724</v>
      </c>
      <c r="F25" s="5" t="s">
        <v>43</v>
      </c>
      <c r="G25" s="41">
        <f>SUM(F17:F22)</f>
        <v>43</v>
      </c>
      <c r="H25" s="42"/>
      <c r="I25" s="42"/>
      <c r="J25" s="41">
        <f>SUM(K17:K22)</f>
        <v>35</v>
      </c>
      <c r="K25" s="4" t="s">
        <v>44</v>
      </c>
      <c r="L25" s="4"/>
      <c r="P25" s="35">
        <f>IF(I23=0,0,AVERAGE(I17:J22))</f>
        <v>707.1666666666666</v>
      </c>
      <c r="Q25" s="34">
        <f>I23-G23</f>
        <v>-101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2</v>
      </c>
      <c r="H27" s="42"/>
      <c r="I27" s="42"/>
      <c r="J27" s="41">
        <v>1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51</v>
      </c>
      <c r="F30" s="61"/>
      <c r="G30" s="61"/>
      <c r="H30" s="28"/>
      <c r="I30" s="28"/>
      <c r="J30" s="4" t="s">
        <v>50</v>
      </c>
      <c r="M30" s="61"/>
      <c r="N30" s="61"/>
      <c r="O30" s="61" t="s">
        <v>82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15</v>
      </c>
      <c r="Q4" s="10"/>
    </row>
    <row r="5" ht="3" customHeight="1">
      <c r="M5" s="11"/>
    </row>
    <row r="6" spans="1:17" ht="12.75" customHeight="1">
      <c r="A6" s="4" t="s">
        <v>68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4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7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83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11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84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15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85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 t="s">
        <v>18</v>
      </c>
      <c r="C14" s="46"/>
      <c r="D14" s="46"/>
      <c r="E14" s="29" t="s">
        <v>19</v>
      </c>
      <c r="F14" s="74" t="s">
        <v>20</v>
      </c>
      <c r="G14" s="46"/>
      <c r="H14" s="39"/>
      <c r="I14" s="27"/>
      <c r="J14" s="46"/>
      <c r="K14" s="46" t="s">
        <v>86</v>
      </c>
      <c r="L14" s="46"/>
      <c r="M14" s="46"/>
      <c r="N14" s="27"/>
      <c r="O14" s="29" t="s">
        <v>19</v>
      </c>
      <c r="P14" s="68"/>
      <c r="Q14" s="78" t="s">
        <v>87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7</v>
      </c>
      <c r="B17" s="50" t="s">
        <v>29</v>
      </c>
      <c r="C17" s="51"/>
      <c r="D17" s="51"/>
      <c r="E17" s="52"/>
      <c r="F17" s="44">
        <v>5</v>
      </c>
      <c r="G17" s="47">
        <v>729</v>
      </c>
      <c r="H17" s="48"/>
      <c r="I17" s="47"/>
      <c r="J17" s="48">
        <v>766</v>
      </c>
      <c r="K17" s="45">
        <v>10</v>
      </c>
      <c r="L17" s="50" t="s">
        <v>88</v>
      </c>
      <c r="M17" s="51"/>
      <c r="N17" s="51"/>
      <c r="O17" s="51"/>
      <c r="P17" s="52"/>
      <c r="Q17" s="63">
        <v>7</v>
      </c>
    </row>
    <row r="18" spans="1:17" ht="16.5" customHeight="1">
      <c r="A18" s="62">
        <v>3</v>
      </c>
      <c r="B18" s="50" t="s">
        <v>61</v>
      </c>
      <c r="C18" s="51"/>
      <c r="D18" s="51"/>
      <c r="E18" s="52"/>
      <c r="F18" s="44">
        <v>3</v>
      </c>
      <c r="G18" s="47">
        <v>718</v>
      </c>
      <c r="H18" s="48"/>
      <c r="I18" s="47"/>
      <c r="J18" s="48">
        <v>739</v>
      </c>
      <c r="K18" s="45">
        <v>7</v>
      </c>
      <c r="L18" s="50" t="s">
        <v>89</v>
      </c>
      <c r="M18" s="51"/>
      <c r="N18" s="51"/>
      <c r="O18" s="51"/>
      <c r="P18" s="52"/>
      <c r="Q18" s="63">
        <v>8</v>
      </c>
    </row>
    <row r="19" spans="1:17" ht="16.5" customHeight="1">
      <c r="A19" s="62">
        <v>9</v>
      </c>
      <c r="B19" s="50" t="s">
        <v>33</v>
      </c>
      <c r="C19" s="51"/>
      <c r="D19" s="51"/>
      <c r="E19" s="52"/>
      <c r="F19" s="44">
        <v>11</v>
      </c>
      <c r="G19" s="47">
        <v>774</v>
      </c>
      <c r="H19" s="48"/>
      <c r="I19" s="47"/>
      <c r="J19" s="48">
        <v>709</v>
      </c>
      <c r="K19" s="45">
        <v>2</v>
      </c>
      <c r="L19" s="50" t="s">
        <v>90</v>
      </c>
      <c r="M19" s="51"/>
      <c r="N19" s="51"/>
      <c r="O19" s="51"/>
      <c r="P19" s="52"/>
      <c r="Q19" s="63">
        <v>14</v>
      </c>
    </row>
    <row r="20" spans="1:17" ht="16.5" customHeight="1">
      <c r="A20" s="62">
        <v>10</v>
      </c>
      <c r="B20" s="50" t="s">
        <v>35</v>
      </c>
      <c r="C20" s="51"/>
      <c r="D20" s="51"/>
      <c r="E20" s="52"/>
      <c r="F20" s="44">
        <v>12</v>
      </c>
      <c r="G20" s="47">
        <v>777</v>
      </c>
      <c r="H20" s="48"/>
      <c r="I20" s="47"/>
      <c r="J20" s="48">
        <v>743</v>
      </c>
      <c r="K20" s="45">
        <v>8</v>
      </c>
      <c r="L20" s="50" t="s">
        <v>91</v>
      </c>
      <c r="M20" s="51"/>
      <c r="N20" s="51"/>
      <c r="O20" s="51"/>
      <c r="P20" s="52"/>
      <c r="Q20" s="63">
        <v>10</v>
      </c>
    </row>
    <row r="21" spans="1:17" ht="16.5" customHeight="1">
      <c r="A21" s="69">
        <v>18</v>
      </c>
      <c r="B21" s="50" t="s">
        <v>79</v>
      </c>
      <c r="C21" s="51"/>
      <c r="D21" s="51"/>
      <c r="E21" s="52"/>
      <c r="F21" s="44">
        <v>9</v>
      </c>
      <c r="G21" s="47">
        <v>758</v>
      </c>
      <c r="H21" s="48"/>
      <c r="I21" s="47"/>
      <c r="J21" s="48">
        <v>695</v>
      </c>
      <c r="K21" s="45">
        <v>1</v>
      </c>
      <c r="L21" s="50" t="s">
        <v>92</v>
      </c>
      <c r="M21" s="51"/>
      <c r="N21" s="51"/>
      <c r="O21" s="51"/>
      <c r="P21" s="52"/>
      <c r="Q21" s="63">
        <v>13</v>
      </c>
    </row>
    <row r="22" spans="1:17" ht="16.5" customHeight="1">
      <c r="A22" s="70">
        <v>11</v>
      </c>
      <c r="B22" s="50" t="s">
        <v>39</v>
      </c>
      <c r="C22" s="51"/>
      <c r="D22" s="51"/>
      <c r="E22" s="52"/>
      <c r="F22" s="44">
        <v>4</v>
      </c>
      <c r="G22" s="47">
        <v>729</v>
      </c>
      <c r="H22" s="48"/>
      <c r="I22" s="47"/>
      <c r="J22" s="48">
        <v>732</v>
      </c>
      <c r="K22" s="45">
        <v>6</v>
      </c>
      <c r="L22" s="50" t="s">
        <v>93</v>
      </c>
      <c r="M22" s="55"/>
      <c r="N22" s="55"/>
      <c r="O22" s="55"/>
      <c r="P22" s="56"/>
      <c r="Q22" s="71">
        <v>2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4485</v>
      </c>
      <c r="H23" s="59"/>
      <c r="I23" s="58">
        <f>SUM(I17:J22)</f>
        <v>4384</v>
      </c>
      <c r="J23" s="59">
        <f>SUM(I17:J22)</f>
        <v>4384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101</v>
      </c>
      <c r="B25" s="36">
        <f>IF(G23=0,0,AVERAGE(G17:H22))</f>
        <v>747.5</v>
      </c>
      <c r="F25" s="5" t="s">
        <v>43</v>
      </c>
      <c r="G25" s="41">
        <f>SUM(F17:F22)</f>
        <v>44</v>
      </c>
      <c r="H25" s="42"/>
      <c r="I25" s="42"/>
      <c r="J25" s="41">
        <f>SUM(K17:K22)</f>
        <v>34</v>
      </c>
      <c r="K25" s="4" t="s">
        <v>44</v>
      </c>
      <c r="L25" s="4"/>
      <c r="P25" s="35">
        <f>IF(I23=0,0,AVERAGE(I17:J22))</f>
        <v>730.6666666666666</v>
      </c>
      <c r="Q25" s="34">
        <f>I23-G23</f>
        <v>-101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2</v>
      </c>
      <c r="H27" s="42"/>
      <c r="I27" s="42"/>
      <c r="J27" s="41">
        <v>1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51</v>
      </c>
      <c r="F30" s="61"/>
      <c r="G30" s="61"/>
      <c r="H30" s="28"/>
      <c r="I30" s="28"/>
      <c r="J30" s="4" t="s">
        <v>50</v>
      </c>
      <c r="M30" s="61"/>
      <c r="N30" s="61"/>
      <c r="O30" s="61" t="s">
        <v>94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20</v>
      </c>
      <c r="Q4" s="10"/>
    </row>
    <row r="5" ht="3" customHeight="1">
      <c r="M5" s="11"/>
    </row>
    <row r="6" spans="1:17" ht="12.75" customHeight="1">
      <c r="A6" s="4" t="s">
        <v>95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5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96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97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98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11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99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15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 t="s">
        <v>100</v>
      </c>
      <c r="C14" s="46"/>
      <c r="D14" s="46"/>
      <c r="E14" s="29" t="s">
        <v>19</v>
      </c>
      <c r="F14" s="74"/>
      <c r="G14" s="76" t="s">
        <v>101</v>
      </c>
      <c r="H14" s="39"/>
      <c r="I14" s="27"/>
      <c r="J14" s="46"/>
      <c r="K14" s="74" t="s">
        <v>18</v>
      </c>
      <c r="L14" s="46"/>
      <c r="M14" s="46"/>
      <c r="N14" s="27"/>
      <c r="O14" s="29" t="s">
        <v>19</v>
      </c>
      <c r="P14" s="68"/>
      <c r="Q14" s="76" t="s">
        <v>102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/>
      <c r="B17" s="50" t="s">
        <v>103</v>
      </c>
      <c r="C17" s="51"/>
      <c r="D17" s="51"/>
      <c r="E17" s="52"/>
      <c r="F17" s="44">
        <v>12</v>
      </c>
      <c r="G17" s="47">
        <v>769</v>
      </c>
      <c r="H17" s="48"/>
      <c r="I17" s="47"/>
      <c r="J17" s="48">
        <v>677</v>
      </c>
      <c r="K17" s="45">
        <v>3</v>
      </c>
      <c r="L17" s="50" t="s">
        <v>39</v>
      </c>
      <c r="M17" s="55"/>
      <c r="N17" s="55"/>
      <c r="O17" s="55"/>
      <c r="P17" s="56"/>
      <c r="Q17" s="64">
        <v>11</v>
      </c>
    </row>
    <row r="18" spans="1:17" ht="16.5" customHeight="1">
      <c r="A18" s="62"/>
      <c r="B18" s="50" t="s">
        <v>104</v>
      </c>
      <c r="C18" s="51"/>
      <c r="D18" s="51"/>
      <c r="E18" s="52"/>
      <c r="F18" s="44">
        <v>8</v>
      </c>
      <c r="G18" s="47">
        <v>724</v>
      </c>
      <c r="H18" s="48"/>
      <c r="I18" s="47"/>
      <c r="J18" s="48">
        <v>690</v>
      </c>
      <c r="K18" s="45">
        <v>5</v>
      </c>
      <c r="L18" s="50" t="s">
        <v>63</v>
      </c>
      <c r="M18" s="51"/>
      <c r="N18" s="51"/>
      <c r="O18" s="51"/>
      <c r="P18" s="52"/>
      <c r="Q18" s="62">
        <v>4</v>
      </c>
    </row>
    <row r="19" spans="1:17" ht="16.5" customHeight="1">
      <c r="A19" s="62"/>
      <c r="B19" s="50" t="s">
        <v>105</v>
      </c>
      <c r="C19" s="51"/>
      <c r="D19" s="51"/>
      <c r="E19" s="52"/>
      <c r="F19" s="44">
        <v>9</v>
      </c>
      <c r="G19" s="47">
        <v>748.99</v>
      </c>
      <c r="H19" s="48"/>
      <c r="I19" s="47"/>
      <c r="J19" s="48">
        <v>644</v>
      </c>
      <c r="K19" s="45">
        <v>1</v>
      </c>
      <c r="L19" s="50" t="s">
        <v>29</v>
      </c>
      <c r="M19" s="51"/>
      <c r="N19" s="51"/>
      <c r="O19" s="51"/>
      <c r="P19" s="52"/>
      <c r="Q19" s="62">
        <v>7</v>
      </c>
    </row>
    <row r="20" spans="1:17" ht="16.5" customHeight="1">
      <c r="A20" s="62"/>
      <c r="B20" s="50" t="s">
        <v>106</v>
      </c>
      <c r="C20" s="51"/>
      <c r="D20" s="51"/>
      <c r="E20" s="52"/>
      <c r="F20" s="44">
        <v>10</v>
      </c>
      <c r="G20" s="47">
        <v>749</v>
      </c>
      <c r="H20" s="48"/>
      <c r="I20" s="47"/>
      <c r="J20" s="48">
        <v>716</v>
      </c>
      <c r="K20" s="45">
        <v>7</v>
      </c>
      <c r="L20" s="50" t="s">
        <v>33</v>
      </c>
      <c r="M20" s="51"/>
      <c r="N20" s="51"/>
      <c r="O20" s="51"/>
      <c r="P20" s="52"/>
      <c r="Q20" s="62">
        <v>9</v>
      </c>
    </row>
    <row r="21" spans="1:17" ht="16.5" customHeight="1">
      <c r="A21" s="62"/>
      <c r="B21" s="50" t="s">
        <v>107</v>
      </c>
      <c r="C21" s="51"/>
      <c r="D21" s="51"/>
      <c r="E21" s="52"/>
      <c r="F21" s="44">
        <v>11</v>
      </c>
      <c r="G21" s="47">
        <v>763</v>
      </c>
      <c r="H21" s="48"/>
      <c r="I21" s="47"/>
      <c r="J21" s="48">
        <v>688</v>
      </c>
      <c r="K21" s="45">
        <v>4</v>
      </c>
      <c r="L21" s="50" t="s">
        <v>35</v>
      </c>
      <c r="M21" s="51"/>
      <c r="N21" s="51"/>
      <c r="O21" s="51"/>
      <c r="P21" s="52"/>
      <c r="Q21" s="62">
        <v>10</v>
      </c>
    </row>
    <row r="22" spans="1:17" ht="16.5" customHeight="1">
      <c r="A22" s="77"/>
      <c r="B22" s="50" t="s">
        <v>108</v>
      </c>
      <c r="C22" s="51"/>
      <c r="D22" s="51"/>
      <c r="E22" s="52"/>
      <c r="F22" s="44">
        <v>6</v>
      </c>
      <c r="G22" s="47">
        <v>708</v>
      </c>
      <c r="H22" s="48"/>
      <c r="I22" s="47"/>
      <c r="J22" s="48">
        <v>660</v>
      </c>
      <c r="K22" s="45">
        <v>2</v>
      </c>
      <c r="L22" s="50" t="s">
        <v>61</v>
      </c>
      <c r="M22" s="55"/>
      <c r="N22" s="55"/>
      <c r="O22" s="55"/>
      <c r="P22" s="56"/>
      <c r="Q22" s="77">
        <v>3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4461.99</v>
      </c>
      <c r="H23" s="59"/>
      <c r="I23" s="58">
        <f>SUM(I17:J22)</f>
        <v>4075</v>
      </c>
      <c r="J23" s="59">
        <f>SUM(I17:J22)</f>
        <v>4075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386.9899999999998</v>
      </c>
      <c r="B25" s="36">
        <f>IF(G23=0,0,AVERAGE(G17:H22))</f>
        <v>743.665</v>
      </c>
      <c r="F25" s="5" t="s">
        <v>43</v>
      </c>
      <c r="G25" s="41">
        <f>SUM(F17:F22)</f>
        <v>56</v>
      </c>
      <c r="H25" s="42"/>
      <c r="I25" s="42"/>
      <c r="J25" s="41">
        <f>SUM(K17:K22)</f>
        <v>22</v>
      </c>
      <c r="K25" s="4" t="s">
        <v>44</v>
      </c>
      <c r="L25" s="4"/>
      <c r="P25" s="35">
        <f>IF(I23=0,0,AVERAGE(I17:J22))</f>
        <v>679.1666666666666</v>
      </c>
      <c r="Q25" s="34">
        <f>I23-G23</f>
        <v>-386.9899999999998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3</v>
      </c>
      <c r="H27" s="42"/>
      <c r="I27" s="42"/>
      <c r="J27" s="41">
        <v>0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 t="s">
        <v>109</v>
      </c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110</v>
      </c>
      <c r="F30" s="61"/>
      <c r="G30" s="61"/>
      <c r="H30" s="28"/>
      <c r="I30" s="28"/>
      <c r="J30" s="4" t="s">
        <v>50</v>
      </c>
      <c r="M30" s="61"/>
      <c r="N30" s="61"/>
      <c r="O30" s="61" t="s">
        <v>51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23</v>
      </c>
      <c r="Q4" s="10"/>
    </row>
    <row r="5" ht="3" customHeight="1">
      <c r="M5" s="11"/>
    </row>
    <row r="6" spans="1:17" ht="12.75" customHeight="1">
      <c r="A6" s="4" t="s">
        <v>68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6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7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111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11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112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15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113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 t="s">
        <v>18</v>
      </c>
      <c r="C14" s="46"/>
      <c r="D14" s="46"/>
      <c r="E14" s="29" t="s">
        <v>19</v>
      </c>
      <c r="F14" s="74" t="s">
        <v>20</v>
      </c>
      <c r="G14" s="46"/>
      <c r="H14" s="39"/>
      <c r="I14" s="27"/>
      <c r="J14" s="46"/>
      <c r="K14" s="46" t="s">
        <v>114</v>
      </c>
      <c r="L14" s="46"/>
      <c r="M14" s="46"/>
      <c r="N14" s="27"/>
      <c r="O14" s="29" t="s">
        <v>19</v>
      </c>
      <c r="P14" s="68"/>
      <c r="Q14" s="78" t="s">
        <v>115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3</v>
      </c>
      <c r="B17" s="50" t="s">
        <v>61</v>
      </c>
      <c r="C17" s="51"/>
      <c r="D17" s="51"/>
      <c r="E17" s="52"/>
      <c r="F17" s="44">
        <v>1</v>
      </c>
      <c r="G17" s="47">
        <v>651</v>
      </c>
      <c r="H17" s="48"/>
      <c r="I17" s="47"/>
      <c r="J17" s="48">
        <v>746</v>
      </c>
      <c r="K17" s="45">
        <v>9</v>
      </c>
      <c r="L17" s="50" t="s">
        <v>116</v>
      </c>
      <c r="M17" s="51"/>
      <c r="N17" s="51"/>
      <c r="O17" s="51"/>
      <c r="P17" s="52"/>
      <c r="Q17" s="63">
        <v>13</v>
      </c>
    </row>
    <row r="18" spans="1:17" ht="16.5" customHeight="1">
      <c r="A18" s="62">
        <v>4</v>
      </c>
      <c r="B18" s="50" t="s">
        <v>75</v>
      </c>
      <c r="C18" s="51"/>
      <c r="D18" s="51"/>
      <c r="E18" s="52"/>
      <c r="F18" s="44">
        <v>2</v>
      </c>
      <c r="G18" s="47">
        <v>669</v>
      </c>
      <c r="H18" s="48"/>
      <c r="I18" s="47"/>
      <c r="J18" s="48">
        <v>715</v>
      </c>
      <c r="K18" s="45">
        <v>6</v>
      </c>
      <c r="L18" s="50" t="s">
        <v>117</v>
      </c>
      <c r="M18" s="51"/>
      <c r="N18" s="51"/>
      <c r="O18" s="51"/>
      <c r="P18" s="52"/>
      <c r="Q18" s="63">
        <v>9</v>
      </c>
    </row>
    <row r="19" spans="1:17" ht="16.5" customHeight="1">
      <c r="A19" s="62">
        <v>9</v>
      </c>
      <c r="B19" s="50" t="s">
        <v>33</v>
      </c>
      <c r="C19" s="51"/>
      <c r="D19" s="51"/>
      <c r="E19" s="52"/>
      <c r="F19" s="44">
        <v>12</v>
      </c>
      <c r="G19" s="47">
        <v>775</v>
      </c>
      <c r="H19" s="48"/>
      <c r="I19" s="47"/>
      <c r="J19" s="48">
        <v>682</v>
      </c>
      <c r="K19" s="45">
        <v>4</v>
      </c>
      <c r="L19" s="50" t="s">
        <v>118</v>
      </c>
      <c r="M19" s="51"/>
      <c r="N19" s="51"/>
      <c r="O19" s="51"/>
      <c r="P19" s="52"/>
      <c r="Q19" s="63">
        <v>15</v>
      </c>
    </row>
    <row r="20" spans="1:17" ht="16.5" customHeight="1">
      <c r="A20" s="62">
        <v>10</v>
      </c>
      <c r="B20" s="50" t="s">
        <v>35</v>
      </c>
      <c r="C20" s="51"/>
      <c r="D20" s="51"/>
      <c r="E20" s="52"/>
      <c r="F20" s="44">
        <v>8</v>
      </c>
      <c r="G20" s="47">
        <v>739</v>
      </c>
      <c r="H20" s="48"/>
      <c r="I20" s="47"/>
      <c r="J20" s="48">
        <v>674</v>
      </c>
      <c r="K20" s="45">
        <v>3</v>
      </c>
      <c r="L20" s="50" t="s">
        <v>119</v>
      </c>
      <c r="M20" s="51"/>
      <c r="N20" s="51"/>
      <c r="O20" s="51"/>
      <c r="P20" s="52"/>
      <c r="Q20" s="63">
        <v>16</v>
      </c>
    </row>
    <row r="21" spans="1:17" ht="16.5" customHeight="1">
      <c r="A21" s="69">
        <v>18</v>
      </c>
      <c r="B21" s="50" t="s">
        <v>79</v>
      </c>
      <c r="C21" s="51"/>
      <c r="D21" s="51"/>
      <c r="E21" s="52"/>
      <c r="F21" s="44">
        <v>11</v>
      </c>
      <c r="G21" s="47">
        <v>775</v>
      </c>
      <c r="H21" s="48"/>
      <c r="I21" s="47"/>
      <c r="J21" s="48">
        <v>730</v>
      </c>
      <c r="K21" s="45">
        <v>7</v>
      </c>
      <c r="L21" s="50" t="s">
        <v>120</v>
      </c>
      <c r="M21" s="51"/>
      <c r="N21" s="51"/>
      <c r="O21" s="51"/>
      <c r="P21" s="52"/>
      <c r="Q21" s="63">
        <v>17</v>
      </c>
    </row>
    <row r="22" spans="1:17" ht="16.5" customHeight="1">
      <c r="A22" s="70">
        <v>12</v>
      </c>
      <c r="B22" s="50" t="s">
        <v>39</v>
      </c>
      <c r="C22" s="51"/>
      <c r="D22" s="51"/>
      <c r="E22" s="52"/>
      <c r="F22" s="44">
        <v>10</v>
      </c>
      <c r="G22" s="47">
        <v>749</v>
      </c>
      <c r="H22" s="48"/>
      <c r="I22" s="47"/>
      <c r="J22" s="48">
        <v>700</v>
      </c>
      <c r="K22" s="45">
        <v>5</v>
      </c>
      <c r="L22" s="50" t="s">
        <v>121</v>
      </c>
      <c r="M22" s="55"/>
      <c r="N22" s="55"/>
      <c r="O22" s="55"/>
      <c r="P22" s="56"/>
      <c r="Q22" s="71">
        <v>18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4358</v>
      </c>
      <c r="H23" s="59"/>
      <c r="I23" s="58">
        <f>SUM(I17:J22)</f>
        <v>4247</v>
      </c>
      <c r="J23" s="59">
        <f>SUM(I17:J22)</f>
        <v>4247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111</v>
      </c>
      <c r="B25" s="36">
        <f>IF(G23=0,0,AVERAGE(G17:H22))</f>
        <v>726.3333333333334</v>
      </c>
      <c r="F25" s="5" t="s">
        <v>43</v>
      </c>
      <c r="G25" s="41">
        <f>SUM(F17:F22)</f>
        <v>44</v>
      </c>
      <c r="H25" s="42"/>
      <c r="I25" s="42"/>
      <c r="J25" s="41">
        <f>SUM(K17:K22)</f>
        <v>34</v>
      </c>
      <c r="K25" s="4" t="s">
        <v>44</v>
      </c>
      <c r="L25" s="4"/>
      <c r="P25" s="35">
        <f>IF(I23=0,0,AVERAGE(I17:J22))</f>
        <v>707.8333333333334</v>
      </c>
      <c r="Q25" s="34">
        <f>I23-G23</f>
        <v>-111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2</v>
      </c>
      <c r="H27" s="42"/>
      <c r="I27" s="42"/>
      <c r="J27" s="41">
        <v>1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51</v>
      </c>
      <c r="F30" s="61"/>
      <c r="G30" s="61"/>
      <c r="H30" s="28"/>
      <c r="I30" s="28"/>
      <c r="J30" s="4" t="s">
        <v>50</v>
      </c>
      <c r="M30" s="61"/>
      <c r="N30" s="61"/>
      <c r="O30" s="61" t="s">
        <v>122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20</v>
      </c>
      <c r="Q4" s="10"/>
    </row>
    <row r="5" ht="3" customHeight="1">
      <c r="M5" s="11"/>
    </row>
    <row r="6" spans="1:17" ht="12.75" customHeight="1">
      <c r="A6" s="4" t="s">
        <v>95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7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96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123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124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11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125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15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/>
      <c r="C14" s="46" t="s">
        <v>126</v>
      </c>
      <c r="D14" s="46"/>
      <c r="E14" s="29" t="s">
        <v>19</v>
      </c>
      <c r="F14" s="74"/>
      <c r="G14" s="76" t="s">
        <v>127</v>
      </c>
      <c r="H14" s="39"/>
      <c r="I14" s="27"/>
      <c r="J14" s="46"/>
      <c r="K14" s="74" t="s">
        <v>18</v>
      </c>
      <c r="L14" s="46"/>
      <c r="M14" s="46"/>
      <c r="N14" s="27"/>
      <c r="O14" s="29" t="s">
        <v>19</v>
      </c>
      <c r="P14" s="68"/>
      <c r="Q14" s="76" t="s">
        <v>102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/>
      <c r="B17" s="50" t="s">
        <v>128</v>
      </c>
      <c r="C17" s="51"/>
      <c r="D17" s="51"/>
      <c r="E17" s="52"/>
      <c r="F17" s="44">
        <v>2</v>
      </c>
      <c r="G17" s="47">
        <v>586</v>
      </c>
      <c r="H17" s="48"/>
      <c r="I17" s="47"/>
      <c r="J17" s="48">
        <v>700</v>
      </c>
      <c r="K17" s="45">
        <v>9</v>
      </c>
      <c r="L17" s="50" t="s">
        <v>39</v>
      </c>
      <c r="M17" s="55"/>
      <c r="N17" s="55"/>
      <c r="O17" s="55"/>
      <c r="P17" s="56"/>
      <c r="Q17" s="64">
        <v>11</v>
      </c>
    </row>
    <row r="18" spans="1:17" ht="16.5" customHeight="1">
      <c r="A18" s="62"/>
      <c r="B18" s="50" t="s">
        <v>129</v>
      </c>
      <c r="C18" s="51"/>
      <c r="D18" s="51"/>
      <c r="E18" s="52"/>
      <c r="F18" s="44">
        <v>1</v>
      </c>
      <c r="G18" s="47">
        <v>585.99</v>
      </c>
      <c r="H18" s="48"/>
      <c r="I18" s="47"/>
      <c r="J18" s="48">
        <v>665</v>
      </c>
      <c r="K18" s="45">
        <v>4</v>
      </c>
      <c r="L18" s="50" t="s">
        <v>63</v>
      </c>
      <c r="M18" s="51"/>
      <c r="N18" s="51"/>
      <c r="O18" s="51"/>
      <c r="P18" s="52"/>
      <c r="Q18" s="62">
        <v>4</v>
      </c>
    </row>
    <row r="19" spans="1:17" ht="16.5" customHeight="1">
      <c r="A19" s="62"/>
      <c r="B19" s="50" t="s">
        <v>130</v>
      </c>
      <c r="C19" s="51"/>
      <c r="D19" s="51"/>
      <c r="E19" s="52"/>
      <c r="F19" s="44">
        <v>3</v>
      </c>
      <c r="G19" s="47">
        <v>608</v>
      </c>
      <c r="H19" s="48"/>
      <c r="I19" s="47"/>
      <c r="J19" s="48">
        <v>714</v>
      </c>
      <c r="K19" s="45">
        <v>11</v>
      </c>
      <c r="L19" s="50" t="s">
        <v>131</v>
      </c>
      <c r="M19" s="51"/>
      <c r="N19" s="51"/>
      <c r="O19" s="51"/>
      <c r="P19" s="52"/>
      <c r="Q19" s="62">
        <v>15</v>
      </c>
    </row>
    <row r="20" spans="1:17" ht="16.5" customHeight="1">
      <c r="A20" s="62"/>
      <c r="B20" s="50" t="s">
        <v>132</v>
      </c>
      <c r="C20" s="51"/>
      <c r="D20" s="51"/>
      <c r="E20" s="52"/>
      <c r="F20" s="44">
        <v>5</v>
      </c>
      <c r="G20" s="47">
        <v>675</v>
      </c>
      <c r="H20" s="48"/>
      <c r="I20" s="47"/>
      <c r="J20" s="48">
        <v>724</v>
      </c>
      <c r="K20" s="45">
        <v>12</v>
      </c>
      <c r="L20" s="50" t="s">
        <v>33</v>
      </c>
      <c r="M20" s="51"/>
      <c r="N20" s="51"/>
      <c r="O20" s="51"/>
      <c r="P20" s="52"/>
      <c r="Q20" s="62">
        <v>9</v>
      </c>
    </row>
    <row r="21" spans="1:17" ht="16.5" customHeight="1">
      <c r="A21" s="62"/>
      <c r="B21" s="50" t="s">
        <v>133</v>
      </c>
      <c r="C21" s="51"/>
      <c r="D21" s="51"/>
      <c r="E21" s="52"/>
      <c r="F21" s="44">
        <v>6</v>
      </c>
      <c r="G21" s="47">
        <v>679</v>
      </c>
      <c r="H21" s="48"/>
      <c r="I21" s="47"/>
      <c r="J21" s="48">
        <v>685</v>
      </c>
      <c r="K21" s="45">
        <v>8</v>
      </c>
      <c r="L21" s="50" t="s">
        <v>35</v>
      </c>
      <c r="M21" s="51"/>
      <c r="N21" s="51"/>
      <c r="O21" s="51"/>
      <c r="P21" s="52"/>
      <c r="Q21" s="62">
        <v>10</v>
      </c>
    </row>
    <row r="22" spans="1:17" ht="16.5" customHeight="1">
      <c r="A22" s="77"/>
      <c r="B22" s="50" t="s">
        <v>134</v>
      </c>
      <c r="C22" s="51"/>
      <c r="D22" s="51"/>
      <c r="E22" s="52"/>
      <c r="F22" s="44">
        <v>10</v>
      </c>
      <c r="G22" s="47">
        <v>708</v>
      </c>
      <c r="H22" s="48"/>
      <c r="I22" s="47"/>
      <c r="J22" s="48">
        <v>684</v>
      </c>
      <c r="K22" s="45">
        <v>7</v>
      </c>
      <c r="L22" s="50" t="s">
        <v>61</v>
      </c>
      <c r="M22" s="55"/>
      <c r="N22" s="55"/>
      <c r="O22" s="55"/>
      <c r="P22" s="56"/>
      <c r="Q22" s="77">
        <v>3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3841.99</v>
      </c>
      <c r="H23" s="59"/>
      <c r="I23" s="58">
        <f>SUM(I17:J22)</f>
        <v>4172</v>
      </c>
      <c r="J23" s="59">
        <f>SUM(I17:J22)</f>
        <v>4172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-330.0100000000002</v>
      </c>
      <c r="B25" s="36">
        <f>IF(G23=0,0,AVERAGE(G17:H22))</f>
        <v>640.3316666666666</v>
      </c>
      <c r="F25" s="5" t="s">
        <v>43</v>
      </c>
      <c r="G25" s="41">
        <f>SUM(F17:F22)</f>
        <v>27</v>
      </c>
      <c r="H25" s="42"/>
      <c r="I25" s="42"/>
      <c r="J25" s="41">
        <f>SUM(K17:K22)</f>
        <v>51</v>
      </c>
      <c r="K25" s="4" t="s">
        <v>44</v>
      </c>
      <c r="L25" s="4"/>
      <c r="P25" s="35">
        <f>IF(I23=0,0,AVERAGE(I17:J22))</f>
        <v>695.3333333333334</v>
      </c>
      <c r="Q25" s="34">
        <f>I23-G23</f>
        <v>330.0100000000002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0</v>
      </c>
      <c r="H27" s="42"/>
      <c r="I27" s="42"/>
      <c r="J27" s="41">
        <v>3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 t="s">
        <v>135</v>
      </c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136</v>
      </c>
      <c r="F30" s="61"/>
      <c r="G30" s="61"/>
      <c r="H30" s="28"/>
      <c r="I30" s="28"/>
      <c r="J30" s="4" t="s">
        <v>50</v>
      </c>
      <c r="M30" s="61"/>
      <c r="N30" s="61"/>
      <c r="O30" s="61" t="s">
        <v>137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31</v>
      </c>
      <c r="Q4" s="10"/>
    </row>
    <row r="5" ht="3" customHeight="1">
      <c r="M5" s="11"/>
    </row>
    <row r="6" spans="1:17" ht="12.75" customHeight="1">
      <c r="A6" s="4" t="s">
        <v>95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8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138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139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140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11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17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15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 t="s">
        <v>141</v>
      </c>
      <c r="C14" s="46"/>
      <c r="D14" s="46"/>
      <c r="E14" s="29" t="s">
        <v>19</v>
      </c>
      <c r="F14" s="74"/>
      <c r="G14" s="76" t="s">
        <v>22</v>
      </c>
      <c r="H14" s="39"/>
      <c r="I14" s="27"/>
      <c r="J14" s="46"/>
      <c r="K14" s="74" t="s">
        <v>18</v>
      </c>
      <c r="L14" s="46"/>
      <c r="M14" s="46"/>
      <c r="N14" s="27"/>
      <c r="O14" s="29" t="s">
        <v>19</v>
      </c>
      <c r="P14" s="68"/>
      <c r="Q14" s="76" t="s">
        <v>102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/>
      <c r="B17" s="50" t="s">
        <v>36</v>
      </c>
      <c r="C17" s="51"/>
      <c r="D17" s="51"/>
      <c r="E17" s="52"/>
      <c r="F17" s="44">
        <v>12</v>
      </c>
      <c r="G17" s="47">
        <v>799</v>
      </c>
      <c r="H17" s="48"/>
      <c r="I17" s="47"/>
      <c r="J17" s="48">
        <v>764</v>
      </c>
      <c r="K17" s="45">
        <v>10</v>
      </c>
      <c r="L17" s="50" t="s">
        <v>39</v>
      </c>
      <c r="M17" s="55"/>
      <c r="N17" s="55"/>
      <c r="O17" s="55"/>
      <c r="P17" s="56"/>
      <c r="Q17" s="64">
        <v>11</v>
      </c>
    </row>
    <row r="18" spans="1:17" ht="16.5" customHeight="1">
      <c r="A18" s="62"/>
      <c r="B18" s="50" t="s">
        <v>142</v>
      </c>
      <c r="C18" s="51"/>
      <c r="D18" s="51"/>
      <c r="E18" s="52"/>
      <c r="F18" s="44">
        <v>9</v>
      </c>
      <c r="G18" s="47">
        <v>763</v>
      </c>
      <c r="H18" s="48"/>
      <c r="I18" s="47"/>
      <c r="J18" s="48">
        <v>684</v>
      </c>
      <c r="K18" s="45">
        <v>1</v>
      </c>
      <c r="L18" s="50" t="s">
        <v>63</v>
      </c>
      <c r="M18" s="51"/>
      <c r="N18" s="51"/>
      <c r="O18" s="51"/>
      <c r="P18" s="52"/>
      <c r="Q18" s="62">
        <v>4</v>
      </c>
    </row>
    <row r="19" spans="1:17" ht="16.5" customHeight="1">
      <c r="A19" s="62"/>
      <c r="B19" s="50" t="s">
        <v>40</v>
      </c>
      <c r="C19" s="51"/>
      <c r="D19" s="51"/>
      <c r="E19" s="52"/>
      <c r="F19" s="44">
        <v>2</v>
      </c>
      <c r="G19" s="47">
        <v>709</v>
      </c>
      <c r="H19" s="48"/>
      <c r="I19" s="47"/>
      <c r="J19" s="48">
        <v>720</v>
      </c>
      <c r="K19" s="45">
        <v>4</v>
      </c>
      <c r="L19" s="50" t="s">
        <v>29</v>
      </c>
      <c r="M19" s="51"/>
      <c r="N19" s="51"/>
      <c r="O19" s="51"/>
      <c r="P19" s="52"/>
      <c r="Q19" s="62">
        <v>7</v>
      </c>
    </row>
    <row r="20" spans="1:17" ht="16.5" customHeight="1">
      <c r="A20" s="62"/>
      <c r="B20" s="50" t="s">
        <v>34</v>
      </c>
      <c r="C20" s="51"/>
      <c r="D20" s="51"/>
      <c r="E20" s="52"/>
      <c r="F20" s="44">
        <v>8</v>
      </c>
      <c r="G20" s="47">
        <v>752</v>
      </c>
      <c r="H20" s="48"/>
      <c r="I20" s="47"/>
      <c r="J20" s="48">
        <v>750</v>
      </c>
      <c r="K20" s="45">
        <v>6</v>
      </c>
      <c r="L20" s="50" t="s">
        <v>33</v>
      </c>
      <c r="M20" s="51"/>
      <c r="N20" s="51"/>
      <c r="O20" s="51"/>
      <c r="P20" s="52"/>
      <c r="Q20" s="62">
        <v>9</v>
      </c>
    </row>
    <row r="21" spans="1:17" ht="16.5" customHeight="1">
      <c r="A21" s="62"/>
      <c r="B21" s="50" t="s">
        <v>30</v>
      </c>
      <c r="C21" s="51"/>
      <c r="D21" s="51"/>
      <c r="E21" s="52"/>
      <c r="F21" s="44">
        <v>7</v>
      </c>
      <c r="G21" s="47">
        <v>751</v>
      </c>
      <c r="H21" s="48"/>
      <c r="I21" s="47"/>
      <c r="J21" s="48">
        <v>722</v>
      </c>
      <c r="K21" s="45">
        <v>5</v>
      </c>
      <c r="L21" s="50" t="s">
        <v>35</v>
      </c>
      <c r="M21" s="51"/>
      <c r="N21" s="51"/>
      <c r="O21" s="51"/>
      <c r="P21" s="52"/>
      <c r="Q21" s="62">
        <v>10</v>
      </c>
    </row>
    <row r="22" spans="1:17" ht="16.5" customHeight="1">
      <c r="A22" s="77"/>
      <c r="B22" s="50" t="s">
        <v>32</v>
      </c>
      <c r="C22" s="51"/>
      <c r="D22" s="51"/>
      <c r="E22" s="52"/>
      <c r="F22" s="44">
        <v>3</v>
      </c>
      <c r="G22" s="47">
        <v>713</v>
      </c>
      <c r="H22" s="48"/>
      <c r="I22" s="47"/>
      <c r="J22" s="48">
        <v>764.01</v>
      </c>
      <c r="K22" s="45">
        <v>11</v>
      </c>
      <c r="L22" s="50" t="s">
        <v>79</v>
      </c>
      <c r="M22" s="55"/>
      <c r="N22" s="55"/>
      <c r="O22" s="55"/>
      <c r="P22" s="56"/>
      <c r="Q22" s="77">
        <v>18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4487</v>
      </c>
      <c r="H23" s="59"/>
      <c r="I23" s="58">
        <f>SUM(I17:J22)</f>
        <v>4404.01</v>
      </c>
      <c r="J23" s="59">
        <f>SUM(I17:J22)</f>
        <v>4404.01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82.98999999999978</v>
      </c>
      <c r="B25" s="36">
        <f>IF(G23=0,0,AVERAGE(G17:H22))</f>
        <v>747.8333333333334</v>
      </c>
      <c r="F25" s="5" t="s">
        <v>43</v>
      </c>
      <c r="G25" s="41">
        <f>SUM(F17:F22)</f>
        <v>41</v>
      </c>
      <c r="H25" s="42"/>
      <c r="I25" s="42"/>
      <c r="J25" s="41">
        <f>SUM(K17:K22)</f>
        <v>37</v>
      </c>
      <c r="K25" s="4" t="s">
        <v>44</v>
      </c>
      <c r="L25" s="4"/>
      <c r="P25" s="35">
        <f>IF(I23=0,0,AVERAGE(I17:J22))</f>
        <v>734.0016666666667</v>
      </c>
      <c r="Q25" s="34">
        <f>I23-G23</f>
        <v>-82.98999999999978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2</v>
      </c>
      <c r="H27" s="42"/>
      <c r="I27" s="42"/>
      <c r="J27" s="41">
        <v>1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 t="s">
        <v>143</v>
      </c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53</v>
      </c>
      <c r="F30" s="61"/>
      <c r="G30" s="61"/>
      <c r="H30" s="28"/>
      <c r="I30" s="28"/>
      <c r="J30" s="4" t="s">
        <v>50</v>
      </c>
      <c r="M30" s="61"/>
      <c r="N30" s="61"/>
      <c r="O30" s="61" t="s">
        <v>51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7.7109375" style="0" customWidth="1"/>
    <col min="3" max="3" width="4.7109375" style="0" customWidth="1"/>
    <col min="4" max="4" width="7.7109375" style="0" customWidth="1"/>
    <col min="5" max="6" width="4.7109375" style="0" customWidth="1"/>
    <col min="7" max="7" width="7.7109375" style="0" customWidth="1"/>
    <col min="8" max="9" width="0.85546875" style="0" customWidth="1"/>
    <col min="10" max="10" width="7.7109375" style="0" customWidth="1"/>
    <col min="11" max="12" width="4.7109375" style="0" customWidth="1"/>
    <col min="13" max="13" width="6.7109375" style="0" customWidth="1"/>
    <col min="14" max="14" width="1.7109375" style="0" customWidth="1"/>
    <col min="15" max="16" width="6.7109375" style="0" customWidth="1"/>
    <col min="17" max="17" width="6.28125" style="0" customWidth="1"/>
    <col min="18" max="16384" width="10.421875" style="0" bestFit="1" customWidth="1"/>
  </cols>
  <sheetData>
    <row r="1" spans="1:13" ht="19.5" customHeight="1">
      <c r="A1" s="1" t="s">
        <v>0</v>
      </c>
      <c r="M1" s="11"/>
    </row>
    <row r="2" spans="1:13" ht="19.5" customHeight="1">
      <c r="A2" s="1" t="s">
        <v>1</v>
      </c>
      <c r="M2" s="11"/>
    </row>
    <row r="3" spans="7:13" ht="18">
      <c r="G3" s="3" t="s">
        <v>2</v>
      </c>
      <c r="H3" s="3"/>
      <c r="I3" s="3"/>
      <c r="M3" s="11"/>
    </row>
    <row r="4" spans="1:17" ht="15.75">
      <c r="A4" s="2" t="s">
        <v>3</v>
      </c>
      <c r="I4" s="23"/>
      <c r="M4" s="11"/>
      <c r="O4" s="4" t="s">
        <v>4</v>
      </c>
      <c r="P4" s="25">
        <v>33</v>
      </c>
      <c r="Q4" s="10"/>
    </row>
    <row r="5" ht="3" customHeight="1">
      <c r="M5" s="11"/>
    </row>
    <row r="6" spans="1:17" ht="12.75" customHeight="1">
      <c r="A6" s="4" t="s">
        <v>95</v>
      </c>
      <c r="B6" s="4"/>
      <c r="C6" s="4"/>
      <c r="D6" s="4"/>
      <c r="E6" s="4"/>
      <c r="F6" s="7"/>
      <c r="G6" s="4"/>
      <c r="H6" s="4"/>
      <c r="I6" s="4"/>
      <c r="J6" s="4"/>
      <c r="K6" s="4"/>
      <c r="L6" s="26">
        <v>9</v>
      </c>
      <c r="M6" s="12" t="s">
        <v>5</v>
      </c>
      <c r="N6" s="5"/>
      <c r="O6" s="4"/>
      <c r="P6" s="4"/>
      <c r="Q6" s="4"/>
    </row>
    <row r="7" spans="1:17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3"/>
      <c r="N7" s="4"/>
      <c r="O7" s="4"/>
      <c r="P7" s="4"/>
      <c r="Q7" s="4"/>
    </row>
    <row r="8" spans="1:17" ht="15" customHeight="1">
      <c r="A8" s="8" t="s">
        <v>6</v>
      </c>
      <c r="B8" s="8"/>
      <c r="C8" s="72" t="s">
        <v>144</v>
      </c>
      <c r="D8" s="65"/>
      <c r="E8" s="65"/>
      <c r="F8" s="65"/>
      <c r="G8" s="65"/>
      <c r="H8" s="65"/>
      <c r="I8" s="65"/>
      <c r="J8" s="65"/>
      <c r="K8" s="65"/>
      <c r="L8" s="65"/>
      <c r="M8" s="66"/>
      <c r="N8" s="27"/>
      <c r="O8" s="4" t="s">
        <v>8</v>
      </c>
      <c r="P8" s="60"/>
      <c r="Q8" s="49" t="s">
        <v>145</v>
      </c>
    </row>
    <row r="9" spans="1:17" ht="3" customHeight="1">
      <c r="A9" s="6"/>
      <c r="B9" s="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  <c r="Q9" s="37"/>
    </row>
    <row r="10" spans="1:17" ht="16.5" customHeight="1">
      <c r="A10" s="8" t="s">
        <v>10</v>
      </c>
      <c r="B10" s="27"/>
      <c r="C10" s="73" t="s">
        <v>11</v>
      </c>
      <c r="D10" s="67"/>
      <c r="E10" s="67"/>
      <c r="F10" s="67"/>
      <c r="G10" s="67"/>
      <c r="H10" s="39"/>
      <c r="I10" s="27"/>
      <c r="J10" s="8" t="s">
        <v>12</v>
      </c>
      <c r="K10" s="27"/>
      <c r="L10" s="73" t="s">
        <v>56</v>
      </c>
      <c r="M10" s="67"/>
      <c r="N10" s="67"/>
      <c r="O10" s="67"/>
      <c r="P10" s="67"/>
      <c r="Q10" s="67"/>
    </row>
    <row r="11" spans="2:17" ht="3.75" customHeight="1">
      <c r="B11" s="28"/>
      <c r="C11" s="28"/>
      <c r="D11" s="28"/>
      <c r="E11" s="28"/>
      <c r="F11" s="28"/>
      <c r="G11" s="28"/>
      <c r="H11" s="40"/>
      <c r="I11" s="28"/>
      <c r="J11" s="4"/>
      <c r="K11" s="28"/>
      <c r="L11" s="28"/>
      <c r="M11" s="28"/>
      <c r="N11" s="28"/>
      <c r="O11" s="28"/>
      <c r="P11" s="28"/>
      <c r="Q11" s="28"/>
    </row>
    <row r="12" spans="1:17" ht="12.75" customHeight="1">
      <c r="A12" s="8" t="s">
        <v>14</v>
      </c>
      <c r="B12" s="28"/>
      <c r="C12" s="74" t="s">
        <v>15</v>
      </c>
      <c r="D12" s="46"/>
      <c r="E12" s="46"/>
      <c r="F12" s="46"/>
      <c r="G12" s="46"/>
      <c r="H12" s="40"/>
      <c r="I12" s="28"/>
      <c r="J12" s="8" t="s">
        <v>16</v>
      </c>
      <c r="K12" s="28"/>
      <c r="L12" s="74" t="s">
        <v>57</v>
      </c>
      <c r="M12" s="46"/>
      <c r="N12" s="46"/>
      <c r="O12" s="46"/>
      <c r="P12" s="46"/>
      <c r="Q12" s="46"/>
    </row>
    <row r="13" spans="1:17" ht="3.75" customHeight="1">
      <c r="A13" s="4"/>
      <c r="B13" s="28"/>
      <c r="C13" s="28"/>
      <c r="D13" s="28"/>
      <c r="E13" s="28"/>
      <c r="F13" s="28"/>
      <c r="G13" s="28"/>
      <c r="H13" s="15"/>
      <c r="I13" s="4"/>
      <c r="J13" s="28"/>
      <c r="K13" s="28"/>
      <c r="L13" s="28"/>
      <c r="M13" s="28"/>
      <c r="N13" s="28"/>
      <c r="O13" s="28"/>
      <c r="P13" s="28"/>
      <c r="Q13" s="28"/>
    </row>
    <row r="14" spans="1:17" ht="12.75" customHeight="1">
      <c r="A14" s="74"/>
      <c r="B14" s="74"/>
      <c r="C14" s="46" t="s">
        <v>18</v>
      </c>
      <c r="D14" s="46"/>
      <c r="E14" s="29" t="s">
        <v>19</v>
      </c>
      <c r="F14" s="74"/>
      <c r="G14" s="76" t="s">
        <v>102</v>
      </c>
      <c r="H14" s="39"/>
      <c r="I14" s="27"/>
      <c r="J14" s="46"/>
      <c r="K14" s="46" t="s">
        <v>58</v>
      </c>
      <c r="L14" s="46"/>
      <c r="M14" s="46"/>
      <c r="N14" s="27"/>
      <c r="O14" s="29" t="s">
        <v>19</v>
      </c>
      <c r="P14" s="68"/>
      <c r="Q14" s="76" t="s">
        <v>59</v>
      </c>
    </row>
    <row r="15" spans="1:17" ht="3.75" customHeight="1">
      <c r="A15" s="4"/>
      <c r="B15" s="4"/>
      <c r="C15" s="4"/>
      <c r="D15" s="4"/>
      <c r="E15" s="4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6"/>
    </row>
    <row r="16" spans="1:17" ht="12.75" customHeight="1">
      <c r="A16" s="16" t="s">
        <v>23</v>
      </c>
      <c r="B16" s="53" t="s">
        <v>24</v>
      </c>
      <c r="C16" s="54"/>
      <c r="D16" s="54"/>
      <c r="E16" s="17"/>
      <c r="F16" s="17" t="s">
        <v>25</v>
      </c>
      <c r="G16" s="53" t="s">
        <v>26</v>
      </c>
      <c r="H16" s="17"/>
      <c r="I16" s="53"/>
      <c r="J16" s="17" t="s">
        <v>26</v>
      </c>
      <c r="K16" s="17" t="s">
        <v>25</v>
      </c>
      <c r="L16" s="53" t="s">
        <v>27</v>
      </c>
      <c r="M16" s="54"/>
      <c r="N16" s="54"/>
      <c r="O16" s="54"/>
      <c r="P16" s="17"/>
      <c r="Q16" s="14" t="s">
        <v>28</v>
      </c>
    </row>
    <row r="17" spans="1:17" ht="16.5" customHeight="1">
      <c r="A17" s="64">
        <v>11</v>
      </c>
      <c r="B17" s="50" t="s">
        <v>39</v>
      </c>
      <c r="C17" s="51"/>
      <c r="D17" s="51"/>
      <c r="E17" s="52"/>
      <c r="F17" s="44">
        <v>8</v>
      </c>
      <c r="G17" s="47">
        <v>750</v>
      </c>
      <c r="H17" s="48"/>
      <c r="I17" s="47"/>
      <c r="J17" s="48">
        <v>673</v>
      </c>
      <c r="K17" s="45">
        <v>2</v>
      </c>
      <c r="L17" s="50" t="s">
        <v>146</v>
      </c>
      <c r="M17" s="55"/>
      <c r="N17" s="55"/>
      <c r="O17" s="55"/>
      <c r="P17" s="56"/>
      <c r="Q17" s="64">
        <v>15</v>
      </c>
    </row>
    <row r="18" spans="1:17" ht="16.5" customHeight="1">
      <c r="A18" s="62">
        <v>18</v>
      </c>
      <c r="B18" s="50" t="s">
        <v>79</v>
      </c>
      <c r="C18" s="51"/>
      <c r="D18" s="51"/>
      <c r="E18" s="52"/>
      <c r="F18" s="44">
        <v>11</v>
      </c>
      <c r="G18" s="47">
        <v>768</v>
      </c>
      <c r="H18" s="48"/>
      <c r="I18" s="47"/>
      <c r="J18" s="48">
        <v>761</v>
      </c>
      <c r="K18" s="45">
        <v>9</v>
      </c>
      <c r="L18" s="50" t="s">
        <v>147</v>
      </c>
      <c r="M18" s="51"/>
      <c r="N18" s="51"/>
      <c r="O18" s="51"/>
      <c r="P18" s="52"/>
      <c r="Q18" s="62">
        <v>25</v>
      </c>
    </row>
    <row r="19" spans="1:17" ht="16.5" customHeight="1">
      <c r="A19" s="62">
        <v>7</v>
      </c>
      <c r="B19" s="50" t="s">
        <v>29</v>
      </c>
      <c r="C19" s="51"/>
      <c r="D19" s="51"/>
      <c r="E19" s="52"/>
      <c r="F19" s="44">
        <v>1</v>
      </c>
      <c r="G19" s="47">
        <v>670</v>
      </c>
      <c r="H19" s="48"/>
      <c r="I19" s="47"/>
      <c r="J19" s="48">
        <v>765</v>
      </c>
      <c r="K19" s="45">
        <v>10</v>
      </c>
      <c r="L19" s="50" t="s">
        <v>62</v>
      </c>
      <c r="M19" s="51"/>
      <c r="N19" s="51"/>
      <c r="O19" s="51"/>
      <c r="P19" s="52"/>
      <c r="Q19" s="62">
        <v>20</v>
      </c>
    </row>
    <row r="20" spans="1:17" ht="16.5" customHeight="1">
      <c r="A20" s="62">
        <v>9</v>
      </c>
      <c r="B20" s="50" t="s">
        <v>33</v>
      </c>
      <c r="C20" s="51"/>
      <c r="D20" s="51"/>
      <c r="E20" s="52"/>
      <c r="F20" s="44">
        <v>12</v>
      </c>
      <c r="G20" s="47">
        <v>785</v>
      </c>
      <c r="H20" s="48"/>
      <c r="I20" s="47"/>
      <c r="J20" s="48">
        <v>717</v>
      </c>
      <c r="K20" s="45">
        <v>3</v>
      </c>
      <c r="L20" s="50" t="s">
        <v>64</v>
      </c>
      <c r="M20" s="51"/>
      <c r="N20" s="51"/>
      <c r="O20" s="51"/>
      <c r="P20" s="52"/>
      <c r="Q20" s="62">
        <v>22</v>
      </c>
    </row>
    <row r="21" spans="1:17" ht="16.5" customHeight="1">
      <c r="A21" s="62">
        <v>10</v>
      </c>
      <c r="B21" s="50" t="s">
        <v>35</v>
      </c>
      <c r="C21" s="51"/>
      <c r="D21" s="51"/>
      <c r="E21" s="52"/>
      <c r="F21" s="44">
        <v>7</v>
      </c>
      <c r="G21" s="47">
        <v>738</v>
      </c>
      <c r="H21" s="48"/>
      <c r="I21" s="47"/>
      <c r="J21" s="48">
        <v>722</v>
      </c>
      <c r="K21" s="45">
        <v>5</v>
      </c>
      <c r="L21" s="50" t="s">
        <v>65</v>
      </c>
      <c r="M21" s="51"/>
      <c r="N21" s="51"/>
      <c r="O21" s="51"/>
      <c r="P21" s="52"/>
      <c r="Q21" s="62">
        <v>24</v>
      </c>
    </row>
    <row r="22" spans="1:17" ht="16.5" customHeight="1">
      <c r="A22" s="77">
        <v>3</v>
      </c>
      <c r="B22" s="50" t="s">
        <v>61</v>
      </c>
      <c r="C22" s="51"/>
      <c r="D22" s="51"/>
      <c r="E22" s="52"/>
      <c r="F22" s="44">
        <v>6</v>
      </c>
      <c r="G22" s="47">
        <v>737.99</v>
      </c>
      <c r="H22" s="48"/>
      <c r="I22" s="47"/>
      <c r="J22" s="48">
        <v>717.01</v>
      </c>
      <c r="K22" s="45">
        <v>4</v>
      </c>
      <c r="L22" s="50" t="s">
        <v>67</v>
      </c>
      <c r="M22" s="55"/>
      <c r="N22" s="55"/>
      <c r="O22" s="55"/>
      <c r="P22" s="56"/>
      <c r="Q22" s="77">
        <v>29</v>
      </c>
    </row>
    <row r="23" spans="1:17" ht="16.5">
      <c r="A23" s="18"/>
      <c r="B23" s="18"/>
      <c r="C23" s="18"/>
      <c r="D23" s="18"/>
      <c r="E23" s="19"/>
      <c r="F23" s="19" t="s">
        <v>41</v>
      </c>
      <c r="G23" s="58">
        <f>SUM(G17:H22)</f>
        <v>4448.99</v>
      </c>
      <c r="H23" s="59"/>
      <c r="I23" s="58">
        <f>SUM(I17:J22)</f>
        <v>4355.01</v>
      </c>
      <c r="J23" s="59">
        <f>SUM(I17:J22)</f>
        <v>4355.01</v>
      </c>
      <c r="K23" s="20" t="s">
        <v>42</v>
      </c>
      <c r="L23" s="20"/>
      <c r="M23" s="18"/>
      <c r="N23" s="18"/>
      <c r="O23" s="18"/>
      <c r="P23" s="18"/>
      <c r="Q23" s="18"/>
    </row>
    <row r="24" spans="7:10" ht="3" customHeight="1">
      <c r="G24" s="34"/>
      <c r="H24" s="31"/>
      <c r="I24" s="31"/>
      <c r="J24" s="34"/>
    </row>
    <row r="25" spans="1:17" ht="16.5" customHeight="1">
      <c r="A25" s="34">
        <f>G23-I23</f>
        <v>93.97999999999956</v>
      </c>
      <c r="B25" s="36">
        <f>IF(G23=0,0,AVERAGE(G17:H22))</f>
        <v>741.4983333333333</v>
      </c>
      <c r="F25" s="5" t="s">
        <v>43</v>
      </c>
      <c r="G25" s="41">
        <f>SUM(F17:F22)</f>
        <v>45</v>
      </c>
      <c r="H25" s="42"/>
      <c r="I25" s="42"/>
      <c r="J25" s="41">
        <f>SUM(K17:K22)</f>
        <v>33</v>
      </c>
      <c r="K25" s="4" t="s">
        <v>44</v>
      </c>
      <c r="L25" s="4"/>
      <c r="P25" s="35">
        <f>IF(I23=0,0,AVERAGE(I17:J22))</f>
        <v>725.835</v>
      </c>
      <c r="Q25" s="34">
        <f>I23-G23</f>
        <v>-93.97999999999956</v>
      </c>
    </row>
    <row r="26" spans="7:10" ht="3" customHeight="1">
      <c r="G26" s="43"/>
      <c r="H26" s="42"/>
      <c r="I26" s="42"/>
      <c r="J26" s="43"/>
    </row>
    <row r="27" spans="1:17" ht="16.5" customHeight="1">
      <c r="A27" s="32" t="s">
        <v>45</v>
      </c>
      <c r="B27" s="33" t="s">
        <v>46</v>
      </c>
      <c r="F27" s="5" t="s">
        <v>47</v>
      </c>
      <c r="G27" s="41">
        <v>2</v>
      </c>
      <c r="H27" s="42"/>
      <c r="I27" s="42"/>
      <c r="J27" s="41">
        <v>1</v>
      </c>
      <c r="K27" s="4" t="s">
        <v>48</v>
      </c>
      <c r="L27" s="4"/>
      <c r="P27" s="32" t="s">
        <v>45</v>
      </c>
      <c r="Q27" s="33" t="s">
        <v>46</v>
      </c>
    </row>
    <row r="28" spans="1:17" ht="18" customHeight="1">
      <c r="A28" s="4" t="s">
        <v>49</v>
      </c>
      <c r="B28" s="4"/>
      <c r="C28" s="57"/>
      <c r="D28" s="57"/>
      <c r="E28" s="57"/>
      <c r="F28" s="57"/>
      <c r="G28" s="57"/>
      <c r="H28" s="46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" customHeight="1">
      <c r="A29" s="4"/>
      <c r="B29" s="4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</row>
    <row r="30" spans="1:17" ht="16.5" customHeight="1">
      <c r="A30" s="4" t="s">
        <v>50</v>
      </c>
      <c r="B30" s="4"/>
      <c r="C30" s="4"/>
      <c r="D30" s="61"/>
      <c r="E30" s="61" t="s">
        <v>148</v>
      </c>
      <c r="F30" s="61"/>
      <c r="G30" s="61"/>
      <c r="H30" s="28"/>
      <c r="I30" s="28"/>
      <c r="J30" s="4" t="s">
        <v>50</v>
      </c>
      <c r="M30" s="61"/>
      <c r="N30" s="61"/>
      <c r="O30" s="61" t="s">
        <v>149</v>
      </c>
      <c r="P30" s="61"/>
      <c r="Q30" s="61"/>
    </row>
  </sheetData>
  <printOptions/>
  <pageMargins left="0.75" right="0.19" top="0.33" bottom="1" header="0.19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Hasenkamp</cp:lastModifiedBy>
  <cp:lastPrinted>2005-09-09T20:45:58Z</cp:lastPrinted>
  <dcterms:created xsi:type="dcterms:W3CDTF">2005-09-04T15:45:21Z</dcterms:created>
  <dcterms:modified xsi:type="dcterms:W3CDTF">2006-09-03T19:31:40Z</dcterms:modified>
  <cp:category/>
  <cp:version/>
  <cp:contentType/>
  <cp:contentStatus/>
</cp:coreProperties>
</file>